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9\HealthMan 2019\"/>
    </mc:Choice>
  </mc:AlternateContent>
  <xr:revisionPtr revIDLastSave="0" documentId="8_{9A5F3B5B-5A6E-4F36-A905-E912A1524B3A}" xr6:coauthVersionLast="40" xr6:coauthVersionMax="40" xr10:uidLastSave="{00000000-0000-0000-0000-000000000000}"/>
  <bookViews>
    <workbookView xWindow="855" yWindow="0" windowWidth="14745" windowHeight="10965" xr2:uid="{00000000-000D-0000-FFFF-FFFF00000000}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Tariffs'!$A$1:$AZ$100</definedName>
    <definedName name="_xlnm.Print_Titles" localSheetId="0">'Comparative Tariffs'!$A:$E,'Comparative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M29" i="1" l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29" i="1"/>
  <c r="C46" i="2" l="1"/>
  <c r="C44" i="2"/>
  <c r="M43" i="2"/>
  <c r="M47" i="2" s="1"/>
  <c r="L43" i="2"/>
  <c r="K43" i="2"/>
  <c r="M42" i="2"/>
  <c r="L42" i="2" s="1"/>
  <c r="C42" i="2"/>
  <c r="H28" i="2"/>
  <c r="G28" i="2"/>
  <c r="F28" i="2"/>
  <c r="E28" i="2"/>
  <c r="D28" i="2"/>
  <c r="C28" i="2"/>
  <c r="S25" i="2"/>
  <c r="R25" i="2"/>
  <c r="Q25" i="2"/>
  <c r="P25" i="2"/>
  <c r="O25" i="2"/>
  <c r="N25" i="2"/>
  <c r="M25" i="2"/>
  <c r="L25" i="2"/>
  <c r="K25" i="2"/>
  <c r="H24" i="2"/>
  <c r="G24" i="2"/>
  <c r="F24" i="2"/>
  <c r="E24" i="2"/>
  <c r="D24" i="2"/>
  <c r="C24" i="2"/>
  <c r="L47" i="2" l="1"/>
  <c r="K47" i="2"/>
  <c r="M46" i="2"/>
  <c r="K42" i="2"/>
  <c r="L46" i="2" l="1"/>
  <c r="K46" i="2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1" i="1"/>
  <c r="G30" i="1" l="1"/>
  <c r="I30" i="1" s="1"/>
  <c r="R30" i="1"/>
  <c r="Q30" i="1" s="1"/>
  <c r="V30" i="1"/>
  <c r="U30" i="1" s="1"/>
  <c r="AF30" i="1"/>
  <c r="AE30" i="1" s="1"/>
  <c r="AJ30" i="1"/>
  <c r="AL30" i="1"/>
  <c r="AO30" i="1"/>
  <c r="AN30" i="1" s="1"/>
  <c r="AP30" i="1" s="1"/>
  <c r="AR30" i="1"/>
  <c r="AQ30" i="1" s="1"/>
  <c r="AT30" i="1" s="1"/>
  <c r="AV30" i="1"/>
  <c r="AU30" i="1" s="1"/>
  <c r="AX30" i="1"/>
  <c r="AW30" i="1" s="1"/>
  <c r="AZ30" i="1"/>
  <c r="AY30" i="1" s="1"/>
  <c r="G31" i="1"/>
  <c r="I31" i="1" s="1"/>
  <c r="R31" i="1"/>
  <c r="Q31" i="1" s="1"/>
  <c r="V31" i="1"/>
  <c r="U31" i="1" s="1"/>
  <c r="AF31" i="1"/>
  <c r="AE31" i="1" s="1"/>
  <c r="AJ31" i="1"/>
  <c r="AL31" i="1"/>
  <c r="AO31" i="1"/>
  <c r="AN31" i="1" s="1"/>
  <c r="AP31" i="1" s="1"/>
  <c r="AR31" i="1"/>
  <c r="AQ31" i="1" s="1"/>
  <c r="AT31" i="1" s="1"/>
  <c r="AV31" i="1"/>
  <c r="AU31" i="1" s="1"/>
  <c r="AX31" i="1"/>
  <c r="AW31" i="1" s="1"/>
  <c r="AZ31" i="1"/>
  <c r="AY31" i="1" s="1"/>
  <c r="G32" i="1"/>
  <c r="I32" i="1" s="1"/>
  <c r="R32" i="1"/>
  <c r="Q32" i="1" s="1"/>
  <c r="V32" i="1"/>
  <c r="U32" i="1" s="1"/>
  <c r="AF32" i="1"/>
  <c r="AE32" i="1" s="1"/>
  <c r="AJ32" i="1"/>
  <c r="AL32" i="1"/>
  <c r="AO32" i="1"/>
  <c r="AN32" i="1" s="1"/>
  <c r="AP32" i="1" s="1"/>
  <c r="AR32" i="1"/>
  <c r="AQ32" i="1" s="1"/>
  <c r="AT32" i="1" s="1"/>
  <c r="AV32" i="1"/>
  <c r="AU32" i="1" s="1"/>
  <c r="AX32" i="1"/>
  <c r="AW32" i="1" s="1"/>
  <c r="AZ32" i="1"/>
  <c r="AY32" i="1" s="1"/>
  <c r="G33" i="1"/>
  <c r="I33" i="1" s="1"/>
  <c r="R33" i="1"/>
  <c r="Q33" i="1" s="1"/>
  <c r="S33" i="1" s="1"/>
  <c r="V33" i="1"/>
  <c r="U33" i="1" s="1"/>
  <c r="AF33" i="1"/>
  <c r="AE33" i="1" s="1"/>
  <c r="AJ33" i="1"/>
  <c r="AL33" i="1"/>
  <c r="AO33" i="1"/>
  <c r="AN33" i="1" s="1"/>
  <c r="AP33" i="1" s="1"/>
  <c r="AR33" i="1"/>
  <c r="AQ33" i="1" s="1"/>
  <c r="AT33" i="1" s="1"/>
  <c r="AV33" i="1"/>
  <c r="AU33" i="1" s="1"/>
  <c r="AX33" i="1"/>
  <c r="AW33" i="1" s="1"/>
  <c r="AZ33" i="1"/>
  <c r="AY33" i="1" s="1"/>
  <c r="G34" i="1"/>
  <c r="F34" i="1" s="1"/>
  <c r="R34" i="1"/>
  <c r="Q34" i="1" s="1"/>
  <c r="S34" i="1" s="1"/>
  <c r="V34" i="1"/>
  <c r="U34" i="1" s="1"/>
  <c r="AF34" i="1"/>
  <c r="AE34" i="1" s="1"/>
  <c r="AH34" i="1" s="1"/>
  <c r="AJ34" i="1"/>
  <c r="AL34" i="1"/>
  <c r="AO34" i="1"/>
  <c r="AN34" i="1" s="1"/>
  <c r="AP34" i="1" s="1"/>
  <c r="AR34" i="1"/>
  <c r="AQ34" i="1" s="1"/>
  <c r="AT34" i="1" s="1"/>
  <c r="AV34" i="1"/>
  <c r="AU34" i="1" s="1"/>
  <c r="AX34" i="1"/>
  <c r="AW34" i="1" s="1"/>
  <c r="AZ34" i="1"/>
  <c r="AY34" i="1" s="1"/>
  <c r="G35" i="1"/>
  <c r="F35" i="1" s="1"/>
  <c r="R35" i="1"/>
  <c r="Q35" i="1" s="1"/>
  <c r="S35" i="1" s="1"/>
  <c r="V35" i="1"/>
  <c r="U35" i="1" s="1"/>
  <c r="AF35" i="1"/>
  <c r="AE35" i="1" s="1"/>
  <c r="AH35" i="1" s="1"/>
  <c r="AJ35" i="1"/>
  <c r="AL35" i="1"/>
  <c r="AO35" i="1"/>
  <c r="AN35" i="1" s="1"/>
  <c r="AP35" i="1" s="1"/>
  <c r="AR35" i="1"/>
  <c r="AQ35" i="1" s="1"/>
  <c r="AT35" i="1" s="1"/>
  <c r="AV35" i="1"/>
  <c r="AU35" i="1" s="1"/>
  <c r="AX35" i="1"/>
  <c r="AW35" i="1" s="1"/>
  <c r="AZ35" i="1"/>
  <c r="AY35" i="1" s="1"/>
  <c r="G36" i="1"/>
  <c r="R36" i="1"/>
  <c r="Q36" i="1" s="1"/>
  <c r="S36" i="1" s="1"/>
  <c r="V36" i="1"/>
  <c r="U36" i="1" s="1"/>
  <c r="AF36" i="1"/>
  <c r="AE36" i="1" s="1"/>
  <c r="AH36" i="1" s="1"/>
  <c r="AJ36" i="1"/>
  <c r="AL36" i="1"/>
  <c r="AO36" i="1"/>
  <c r="AN36" i="1" s="1"/>
  <c r="AP36" i="1" s="1"/>
  <c r="AR36" i="1"/>
  <c r="AQ36" i="1" s="1"/>
  <c r="AT36" i="1" s="1"/>
  <c r="AV36" i="1"/>
  <c r="AU36" i="1" s="1"/>
  <c r="AX36" i="1"/>
  <c r="AW36" i="1" s="1"/>
  <c r="AZ36" i="1"/>
  <c r="AY36" i="1" s="1"/>
  <c r="G37" i="1"/>
  <c r="R37" i="1"/>
  <c r="Q37" i="1" s="1"/>
  <c r="S37" i="1" s="1"/>
  <c r="V37" i="1"/>
  <c r="U37" i="1" s="1"/>
  <c r="AF37" i="1"/>
  <c r="AE37" i="1" s="1"/>
  <c r="AH37" i="1" s="1"/>
  <c r="AJ37" i="1"/>
  <c r="AL37" i="1"/>
  <c r="AO37" i="1"/>
  <c r="AN37" i="1" s="1"/>
  <c r="AP37" i="1" s="1"/>
  <c r="AR37" i="1"/>
  <c r="AQ37" i="1" s="1"/>
  <c r="AV37" i="1"/>
  <c r="AU37" i="1" s="1"/>
  <c r="AX37" i="1"/>
  <c r="AW37" i="1" s="1"/>
  <c r="AZ37" i="1"/>
  <c r="AY37" i="1" s="1"/>
  <c r="G38" i="1"/>
  <c r="I38" i="1" s="1"/>
  <c r="R38" i="1"/>
  <c r="Q38" i="1" s="1"/>
  <c r="S38" i="1" s="1"/>
  <c r="V38" i="1"/>
  <c r="U38" i="1" s="1"/>
  <c r="AF38" i="1"/>
  <c r="AE38" i="1" s="1"/>
  <c r="AH38" i="1" s="1"/>
  <c r="AJ38" i="1"/>
  <c r="AL38" i="1"/>
  <c r="AO38" i="1"/>
  <c r="AN38" i="1" s="1"/>
  <c r="AP38" i="1" s="1"/>
  <c r="AR38" i="1"/>
  <c r="AQ38" i="1" s="1"/>
  <c r="AT38" i="1" s="1"/>
  <c r="AV38" i="1"/>
  <c r="AU38" i="1" s="1"/>
  <c r="AX38" i="1"/>
  <c r="AW38" i="1" s="1"/>
  <c r="AZ38" i="1"/>
  <c r="AY38" i="1" s="1"/>
  <c r="G39" i="1"/>
  <c r="I39" i="1" s="1"/>
  <c r="R39" i="1"/>
  <c r="Q39" i="1" s="1"/>
  <c r="S39" i="1" s="1"/>
  <c r="V39" i="1"/>
  <c r="AF39" i="1"/>
  <c r="AE39" i="1" s="1"/>
  <c r="AJ39" i="1"/>
  <c r="AL39" i="1"/>
  <c r="AO39" i="1"/>
  <c r="AN39" i="1" s="1"/>
  <c r="AP39" i="1" s="1"/>
  <c r="AR39" i="1"/>
  <c r="AQ39" i="1" s="1"/>
  <c r="AT39" i="1" s="1"/>
  <c r="AV39" i="1"/>
  <c r="AU39" i="1" s="1"/>
  <c r="AX39" i="1"/>
  <c r="AW39" i="1" s="1"/>
  <c r="AZ39" i="1"/>
  <c r="AY39" i="1" s="1"/>
  <c r="G40" i="1"/>
  <c r="I40" i="1" s="1"/>
  <c r="R40" i="1"/>
  <c r="Q40" i="1" s="1"/>
  <c r="S40" i="1" s="1"/>
  <c r="V40" i="1"/>
  <c r="AF40" i="1"/>
  <c r="AE40" i="1" s="1"/>
  <c r="AJ40" i="1"/>
  <c r="AL40" i="1"/>
  <c r="AO40" i="1"/>
  <c r="AN40" i="1" s="1"/>
  <c r="AP40" i="1" s="1"/>
  <c r="AR40" i="1"/>
  <c r="AQ40" i="1" s="1"/>
  <c r="AS40" i="1" s="1"/>
  <c r="AV40" i="1"/>
  <c r="AU40" i="1" s="1"/>
  <c r="AX40" i="1"/>
  <c r="AW40" i="1" s="1"/>
  <c r="AZ40" i="1"/>
  <c r="AY40" i="1" s="1"/>
  <c r="G41" i="1"/>
  <c r="I41" i="1" s="1"/>
  <c r="R41" i="1"/>
  <c r="Q41" i="1" s="1"/>
  <c r="V41" i="1"/>
  <c r="X41" i="1" s="1"/>
  <c r="AF41" i="1"/>
  <c r="AE41" i="1" s="1"/>
  <c r="AJ41" i="1"/>
  <c r="AL41" i="1"/>
  <c r="AO41" i="1"/>
  <c r="AN41" i="1" s="1"/>
  <c r="AP41" i="1" s="1"/>
  <c r="AR41" i="1"/>
  <c r="AQ41" i="1" s="1"/>
  <c r="AS41" i="1" s="1"/>
  <c r="AV41" i="1"/>
  <c r="AU41" i="1" s="1"/>
  <c r="AX41" i="1"/>
  <c r="AW41" i="1" s="1"/>
  <c r="AZ41" i="1"/>
  <c r="AY41" i="1" s="1"/>
  <c r="G42" i="1"/>
  <c r="R42" i="1"/>
  <c r="Q42" i="1" s="1"/>
  <c r="V42" i="1"/>
  <c r="X42" i="1" s="1"/>
  <c r="AF42" i="1"/>
  <c r="AE42" i="1" s="1"/>
  <c r="AJ42" i="1"/>
  <c r="AL42" i="1"/>
  <c r="AO42" i="1"/>
  <c r="AN42" i="1" s="1"/>
  <c r="AP42" i="1" s="1"/>
  <c r="AR42" i="1"/>
  <c r="AQ42" i="1" s="1"/>
  <c r="AS42" i="1" s="1"/>
  <c r="AV42" i="1"/>
  <c r="AU42" i="1" s="1"/>
  <c r="AX42" i="1"/>
  <c r="AW42" i="1" s="1"/>
  <c r="AZ42" i="1"/>
  <c r="AY42" i="1" s="1"/>
  <c r="G43" i="1"/>
  <c r="F43" i="1" s="1"/>
  <c r="R43" i="1"/>
  <c r="Q43" i="1" s="1"/>
  <c r="V43" i="1"/>
  <c r="AF43" i="1"/>
  <c r="AE43" i="1" s="1"/>
  <c r="AH43" i="1" s="1"/>
  <c r="AJ43" i="1"/>
  <c r="AL43" i="1"/>
  <c r="AO43" i="1"/>
  <c r="AN43" i="1" s="1"/>
  <c r="AP43" i="1" s="1"/>
  <c r="AR43" i="1"/>
  <c r="AQ43" i="1" s="1"/>
  <c r="AV43" i="1"/>
  <c r="AU43" i="1" s="1"/>
  <c r="AX43" i="1"/>
  <c r="AW43" i="1" s="1"/>
  <c r="AZ43" i="1"/>
  <c r="AY43" i="1" s="1"/>
  <c r="G44" i="1"/>
  <c r="F44" i="1" s="1"/>
  <c r="R44" i="1"/>
  <c r="Q44" i="1" s="1"/>
  <c r="V44" i="1"/>
  <c r="AF44" i="1"/>
  <c r="AE44" i="1" s="1"/>
  <c r="AH44" i="1" s="1"/>
  <c r="AJ44" i="1"/>
  <c r="AL44" i="1"/>
  <c r="AO44" i="1"/>
  <c r="AN44" i="1" s="1"/>
  <c r="AP44" i="1" s="1"/>
  <c r="AR44" i="1"/>
  <c r="AQ44" i="1" s="1"/>
  <c r="AV44" i="1"/>
  <c r="AU44" i="1" s="1"/>
  <c r="AX44" i="1"/>
  <c r="AW44" i="1" s="1"/>
  <c r="AZ44" i="1"/>
  <c r="AY44" i="1" s="1"/>
  <c r="G45" i="1"/>
  <c r="I45" i="1" s="1"/>
  <c r="R45" i="1"/>
  <c r="Q45" i="1" s="1"/>
  <c r="S45" i="1" s="1"/>
  <c r="V45" i="1"/>
  <c r="U45" i="1" s="1"/>
  <c r="AF45" i="1"/>
  <c r="AE45" i="1" s="1"/>
  <c r="AH45" i="1" s="1"/>
  <c r="AJ45" i="1"/>
  <c r="AL45" i="1"/>
  <c r="AO45" i="1"/>
  <c r="AN45" i="1" s="1"/>
  <c r="AP45" i="1" s="1"/>
  <c r="AR45" i="1"/>
  <c r="AQ45" i="1" s="1"/>
  <c r="AT45" i="1" s="1"/>
  <c r="AV45" i="1"/>
  <c r="AU45" i="1" s="1"/>
  <c r="AX45" i="1"/>
  <c r="AW45" i="1" s="1"/>
  <c r="AZ45" i="1"/>
  <c r="AY45" i="1" s="1"/>
  <c r="G46" i="1"/>
  <c r="I46" i="1" s="1"/>
  <c r="R46" i="1"/>
  <c r="Q46" i="1" s="1"/>
  <c r="S46" i="1" s="1"/>
  <c r="V46" i="1"/>
  <c r="U46" i="1" s="1"/>
  <c r="AF46" i="1"/>
  <c r="AE46" i="1" s="1"/>
  <c r="AH46" i="1" s="1"/>
  <c r="AJ46" i="1"/>
  <c r="AL46" i="1"/>
  <c r="AO46" i="1"/>
  <c r="AN46" i="1" s="1"/>
  <c r="AP46" i="1" s="1"/>
  <c r="AR46" i="1"/>
  <c r="AQ46" i="1" s="1"/>
  <c r="AV46" i="1"/>
  <c r="AU46" i="1" s="1"/>
  <c r="AX46" i="1"/>
  <c r="AW46" i="1" s="1"/>
  <c r="AZ46" i="1"/>
  <c r="AY46" i="1" s="1"/>
  <c r="G47" i="1"/>
  <c r="F47" i="1" s="1"/>
  <c r="R47" i="1"/>
  <c r="Q47" i="1" s="1"/>
  <c r="S47" i="1" s="1"/>
  <c r="V47" i="1"/>
  <c r="U47" i="1" s="1"/>
  <c r="AF47" i="1"/>
  <c r="AE47" i="1" s="1"/>
  <c r="AH47" i="1" s="1"/>
  <c r="AJ47" i="1"/>
  <c r="AL47" i="1"/>
  <c r="AO47" i="1"/>
  <c r="AN47" i="1" s="1"/>
  <c r="AP47" i="1" s="1"/>
  <c r="AR47" i="1"/>
  <c r="AQ47" i="1" s="1"/>
  <c r="AT47" i="1" s="1"/>
  <c r="AV47" i="1"/>
  <c r="AU47" i="1" s="1"/>
  <c r="AX47" i="1"/>
  <c r="AW47" i="1" s="1"/>
  <c r="AZ47" i="1"/>
  <c r="AY47" i="1" s="1"/>
  <c r="G48" i="1"/>
  <c r="I48" i="1" s="1"/>
  <c r="R48" i="1"/>
  <c r="Q48" i="1" s="1"/>
  <c r="S48" i="1" s="1"/>
  <c r="V48" i="1"/>
  <c r="U48" i="1" s="1"/>
  <c r="AF48" i="1"/>
  <c r="AE48" i="1" s="1"/>
  <c r="AH48" i="1" s="1"/>
  <c r="AJ48" i="1"/>
  <c r="AL48" i="1"/>
  <c r="AO48" i="1"/>
  <c r="AN48" i="1" s="1"/>
  <c r="AP48" i="1" s="1"/>
  <c r="AR48" i="1"/>
  <c r="AQ48" i="1" s="1"/>
  <c r="AV48" i="1"/>
  <c r="AU48" i="1" s="1"/>
  <c r="AX48" i="1"/>
  <c r="AW48" i="1" s="1"/>
  <c r="AZ48" i="1"/>
  <c r="AY48" i="1" s="1"/>
  <c r="G49" i="1"/>
  <c r="F49" i="1" s="1"/>
  <c r="R49" i="1"/>
  <c r="Q49" i="1" s="1"/>
  <c r="S49" i="1" s="1"/>
  <c r="V49" i="1"/>
  <c r="U49" i="1" s="1"/>
  <c r="AF49" i="1"/>
  <c r="AE49" i="1" s="1"/>
  <c r="AH49" i="1" s="1"/>
  <c r="AJ49" i="1"/>
  <c r="AL49" i="1"/>
  <c r="AO49" i="1"/>
  <c r="AN49" i="1" s="1"/>
  <c r="AP49" i="1" s="1"/>
  <c r="AR49" i="1"/>
  <c r="AQ49" i="1" s="1"/>
  <c r="AT49" i="1" s="1"/>
  <c r="AV49" i="1"/>
  <c r="AU49" i="1" s="1"/>
  <c r="AX49" i="1"/>
  <c r="AW49" i="1" s="1"/>
  <c r="AZ49" i="1"/>
  <c r="AY49" i="1" s="1"/>
  <c r="G50" i="1"/>
  <c r="F50" i="1" s="1"/>
  <c r="R50" i="1"/>
  <c r="Q50" i="1" s="1"/>
  <c r="S50" i="1" s="1"/>
  <c r="V50" i="1"/>
  <c r="U50" i="1" s="1"/>
  <c r="AF50" i="1"/>
  <c r="AE50" i="1" s="1"/>
  <c r="AH50" i="1" s="1"/>
  <c r="AJ50" i="1"/>
  <c r="AL50" i="1"/>
  <c r="AO50" i="1"/>
  <c r="AN50" i="1" s="1"/>
  <c r="AP50" i="1" s="1"/>
  <c r="AR50" i="1"/>
  <c r="AQ50" i="1" s="1"/>
  <c r="AT50" i="1" s="1"/>
  <c r="AV50" i="1"/>
  <c r="AU50" i="1" s="1"/>
  <c r="AX50" i="1"/>
  <c r="AW50" i="1" s="1"/>
  <c r="AZ50" i="1"/>
  <c r="AY50" i="1" s="1"/>
  <c r="G51" i="1"/>
  <c r="I51" i="1" s="1"/>
  <c r="R51" i="1"/>
  <c r="Q51" i="1" s="1"/>
  <c r="S51" i="1" s="1"/>
  <c r="V51" i="1"/>
  <c r="U51" i="1" s="1"/>
  <c r="AF51" i="1"/>
  <c r="AE51" i="1" s="1"/>
  <c r="AJ51" i="1"/>
  <c r="AL51" i="1"/>
  <c r="AO51" i="1"/>
  <c r="AN51" i="1" s="1"/>
  <c r="AP51" i="1" s="1"/>
  <c r="AR51" i="1"/>
  <c r="AQ51" i="1" s="1"/>
  <c r="AT51" i="1" s="1"/>
  <c r="AV51" i="1"/>
  <c r="AU51" i="1" s="1"/>
  <c r="AX51" i="1"/>
  <c r="AW51" i="1" s="1"/>
  <c r="AZ51" i="1"/>
  <c r="AY51" i="1" s="1"/>
  <c r="G52" i="1"/>
  <c r="I52" i="1" s="1"/>
  <c r="R52" i="1"/>
  <c r="Q52" i="1" s="1"/>
  <c r="S52" i="1" s="1"/>
  <c r="V52" i="1"/>
  <c r="U52" i="1" s="1"/>
  <c r="AF52" i="1"/>
  <c r="AE52" i="1" s="1"/>
  <c r="AJ52" i="1"/>
  <c r="AL52" i="1"/>
  <c r="AO52" i="1"/>
  <c r="AN52" i="1" s="1"/>
  <c r="AP52" i="1" s="1"/>
  <c r="AR52" i="1"/>
  <c r="AQ52" i="1" s="1"/>
  <c r="AT52" i="1" s="1"/>
  <c r="AV52" i="1"/>
  <c r="AU52" i="1" s="1"/>
  <c r="AX52" i="1"/>
  <c r="AW52" i="1" s="1"/>
  <c r="AZ52" i="1"/>
  <c r="AY52" i="1" s="1"/>
  <c r="G53" i="1"/>
  <c r="I53" i="1" s="1"/>
  <c r="R53" i="1"/>
  <c r="Q53" i="1" s="1"/>
  <c r="S53" i="1" s="1"/>
  <c r="V53" i="1"/>
  <c r="U53" i="1" s="1"/>
  <c r="AF53" i="1"/>
  <c r="AE53" i="1" s="1"/>
  <c r="AJ53" i="1"/>
  <c r="AL53" i="1"/>
  <c r="AO53" i="1"/>
  <c r="AN53" i="1" s="1"/>
  <c r="AP53" i="1" s="1"/>
  <c r="AR53" i="1"/>
  <c r="AQ53" i="1" s="1"/>
  <c r="AT53" i="1" s="1"/>
  <c r="AV53" i="1"/>
  <c r="AU53" i="1" s="1"/>
  <c r="AX53" i="1"/>
  <c r="AW53" i="1" s="1"/>
  <c r="AZ53" i="1"/>
  <c r="AY53" i="1" s="1"/>
  <c r="G54" i="1"/>
  <c r="I54" i="1" s="1"/>
  <c r="R54" i="1"/>
  <c r="Q54" i="1" s="1"/>
  <c r="T54" i="1" s="1"/>
  <c r="V54" i="1"/>
  <c r="X54" i="1" s="1"/>
  <c r="AF54" i="1"/>
  <c r="AE54" i="1" s="1"/>
  <c r="AG54" i="1" s="1"/>
  <c r="AJ54" i="1"/>
  <c r="AL54" i="1"/>
  <c r="AO54" i="1"/>
  <c r="AN54" i="1" s="1"/>
  <c r="AP54" i="1" s="1"/>
  <c r="AR54" i="1"/>
  <c r="AQ54" i="1" s="1"/>
  <c r="AV54" i="1"/>
  <c r="AU54" i="1" s="1"/>
  <c r="AX54" i="1"/>
  <c r="AW54" i="1" s="1"/>
  <c r="AZ54" i="1"/>
  <c r="AY54" i="1" s="1"/>
  <c r="G55" i="1"/>
  <c r="R55" i="1"/>
  <c r="Q55" i="1" s="1"/>
  <c r="T55" i="1" s="1"/>
  <c r="V55" i="1"/>
  <c r="AF55" i="1"/>
  <c r="AE55" i="1" s="1"/>
  <c r="AI55" i="1" s="1"/>
  <c r="AJ55" i="1"/>
  <c r="AL55" i="1"/>
  <c r="AO55" i="1"/>
  <c r="AN55" i="1" s="1"/>
  <c r="AP55" i="1" s="1"/>
  <c r="AR55" i="1"/>
  <c r="AQ55" i="1" s="1"/>
  <c r="AV55" i="1"/>
  <c r="AU55" i="1" s="1"/>
  <c r="AX55" i="1"/>
  <c r="AW55" i="1" s="1"/>
  <c r="AZ55" i="1"/>
  <c r="AY55" i="1" s="1"/>
  <c r="G56" i="1"/>
  <c r="F56" i="1" s="1"/>
  <c r="R56" i="1"/>
  <c r="Q56" i="1" s="1"/>
  <c r="T56" i="1" s="1"/>
  <c r="V56" i="1"/>
  <c r="X56" i="1" s="1"/>
  <c r="W56" i="1" s="1"/>
  <c r="Y56" i="1" s="1"/>
  <c r="AF56" i="1"/>
  <c r="AE56" i="1" s="1"/>
  <c r="AJ56" i="1"/>
  <c r="AL56" i="1"/>
  <c r="AO56" i="1"/>
  <c r="AN56" i="1" s="1"/>
  <c r="AP56" i="1" s="1"/>
  <c r="AR56" i="1"/>
  <c r="AQ56" i="1" s="1"/>
  <c r="AV56" i="1"/>
  <c r="AU56" i="1" s="1"/>
  <c r="AX56" i="1"/>
  <c r="AW56" i="1" s="1"/>
  <c r="AZ56" i="1"/>
  <c r="AY56" i="1" s="1"/>
  <c r="G57" i="1"/>
  <c r="F57" i="1" s="1"/>
  <c r="R57" i="1"/>
  <c r="Q57" i="1" s="1"/>
  <c r="V57" i="1"/>
  <c r="X57" i="1" s="1"/>
  <c r="W57" i="1" s="1"/>
  <c r="Y57" i="1" s="1"/>
  <c r="AF57" i="1"/>
  <c r="AE57" i="1" s="1"/>
  <c r="AJ57" i="1"/>
  <c r="AL57" i="1"/>
  <c r="AO57" i="1"/>
  <c r="AN57" i="1" s="1"/>
  <c r="AP57" i="1" s="1"/>
  <c r="AR57" i="1"/>
  <c r="AQ57" i="1" s="1"/>
  <c r="AS57" i="1" s="1"/>
  <c r="AV57" i="1"/>
  <c r="AU57" i="1" s="1"/>
  <c r="AX57" i="1"/>
  <c r="AW57" i="1" s="1"/>
  <c r="AZ57" i="1"/>
  <c r="AY57" i="1" s="1"/>
  <c r="G58" i="1"/>
  <c r="F58" i="1" s="1"/>
  <c r="R58" i="1"/>
  <c r="Q58" i="1" s="1"/>
  <c r="T58" i="1" s="1"/>
  <c r="V58" i="1"/>
  <c r="X58" i="1" s="1"/>
  <c r="W58" i="1" s="1"/>
  <c r="Y58" i="1" s="1"/>
  <c r="AF58" i="1"/>
  <c r="AE58" i="1" s="1"/>
  <c r="AH58" i="1" s="1"/>
  <c r="AJ58" i="1"/>
  <c r="AL58" i="1"/>
  <c r="AO58" i="1"/>
  <c r="AN58" i="1" s="1"/>
  <c r="AP58" i="1" s="1"/>
  <c r="AR58" i="1"/>
  <c r="AQ58" i="1" s="1"/>
  <c r="AS58" i="1" s="1"/>
  <c r="AV58" i="1"/>
  <c r="AU58" i="1" s="1"/>
  <c r="AX58" i="1"/>
  <c r="AW58" i="1" s="1"/>
  <c r="AZ58" i="1"/>
  <c r="AY58" i="1" s="1"/>
  <c r="G59" i="1"/>
  <c r="F59" i="1" s="1"/>
  <c r="R59" i="1"/>
  <c r="Q59" i="1" s="1"/>
  <c r="T59" i="1" s="1"/>
  <c r="V59" i="1"/>
  <c r="X59" i="1" s="1"/>
  <c r="W59" i="1" s="1"/>
  <c r="Y59" i="1" s="1"/>
  <c r="AF59" i="1"/>
  <c r="AE59" i="1" s="1"/>
  <c r="AH59" i="1" s="1"/>
  <c r="AJ59" i="1"/>
  <c r="AL59" i="1"/>
  <c r="AO59" i="1"/>
  <c r="AN59" i="1" s="1"/>
  <c r="AP59" i="1" s="1"/>
  <c r="AR59" i="1"/>
  <c r="AQ59" i="1" s="1"/>
  <c r="AS59" i="1" s="1"/>
  <c r="AV59" i="1"/>
  <c r="AU59" i="1" s="1"/>
  <c r="AX59" i="1"/>
  <c r="AW59" i="1" s="1"/>
  <c r="AZ59" i="1"/>
  <c r="AY59" i="1" s="1"/>
  <c r="G60" i="1"/>
  <c r="F60" i="1" s="1"/>
  <c r="R60" i="1"/>
  <c r="Q60" i="1" s="1"/>
  <c r="T60" i="1" s="1"/>
  <c r="V60" i="1"/>
  <c r="X60" i="1" s="1"/>
  <c r="W60" i="1" s="1"/>
  <c r="Y60" i="1" s="1"/>
  <c r="AF60" i="1"/>
  <c r="AE60" i="1" s="1"/>
  <c r="AJ60" i="1"/>
  <c r="AL60" i="1"/>
  <c r="AO60" i="1"/>
  <c r="AN60" i="1" s="1"/>
  <c r="AP60" i="1" s="1"/>
  <c r="AR60" i="1"/>
  <c r="AQ60" i="1" s="1"/>
  <c r="AS60" i="1" s="1"/>
  <c r="AV60" i="1"/>
  <c r="AU60" i="1" s="1"/>
  <c r="AX60" i="1"/>
  <c r="AW60" i="1" s="1"/>
  <c r="AZ60" i="1"/>
  <c r="AY60" i="1" s="1"/>
  <c r="G61" i="1"/>
  <c r="F61" i="1" s="1"/>
  <c r="R61" i="1"/>
  <c r="Q61" i="1" s="1"/>
  <c r="T61" i="1" s="1"/>
  <c r="V61" i="1"/>
  <c r="X61" i="1" s="1"/>
  <c r="W61" i="1" s="1"/>
  <c r="Y61" i="1" s="1"/>
  <c r="AF61" i="1"/>
  <c r="AE61" i="1" s="1"/>
  <c r="AH61" i="1" s="1"/>
  <c r="AJ61" i="1"/>
  <c r="AL61" i="1"/>
  <c r="AO61" i="1"/>
  <c r="AN61" i="1" s="1"/>
  <c r="AP61" i="1" s="1"/>
  <c r="AR61" i="1"/>
  <c r="AQ61" i="1" s="1"/>
  <c r="AS61" i="1" s="1"/>
  <c r="AV61" i="1"/>
  <c r="AU61" i="1" s="1"/>
  <c r="AX61" i="1"/>
  <c r="AW61" i="1" s="1"/>
  <c r="AZ61" i="1"/>
  <c r="AY61" i="1" s="1"/>
  <c r="G62" i="1"/>
  <c r="F62" i="1" s="1"/>
  <c r="R62" i="1"/>
  <c r="Q62" i="1" s="1"/>
  <c r="V62" i="1"/>
  <c r="X62" i="1" s="1"/>
  <c r="W62" i="1" s="1"/>
  <c r="Y62" i="1" s="1"/>
  <c r="AF62" i="1"/>
  <c r="AE62" i="1" s="1"/>
  <c r="AJ62" i="1"/>
  <c r="AL62" i="1"/>
  <c r="AO62" i="1"/>
  <c r="AN62" i="1" s="1"/>
  <c r="AP62" i="1" s="1"/>
  <c r="AR62" i="1"/>
  <c r="AQ62" i="1" s="1"/>
  <c r="AS62" i="1" s="1"/>
  <c r="AV62" i="1"/>
  <c r="AU62" i="1" s="1"/>
  <c r="AX62" i="1"/>
  <c r="AW62" i="1" s="1"/>
  <c r="AZ62" i="1"/>
  <c r="AY62" i="1" s="1"/>
  <c r="G63" i="1"/>
  <c r="F63" i="1" s="1"/>
  <c r="R63" i="1"/>
  <c r="Q63" i="1" s="1"/>
  <c r="T63" i="1" s="1"/>
  <c r="V63" i="1"/>
  <c r="X63" i="1" s="1"/>
  <c r="AA63" i="1" s="1"/>
  <c r="AF63" i="1"/>
  <c r="AE63" i="1" s="1"/>
  <c r="AJ63" i="1"/>
  <c r="AL63" i="1"/>
  <c r="AO63" i="1"/>
  <c r="AN63" i="1" s="1"/>
  <c r="AP63" i="1" s="1"/>
  <c r="AR63" i="1"/>
  <c r="AQ63" i="1" s="1"/>
  <c r="AS63" i="1" s="1"/>
  <c r="AV63" i="1"/>
  <c r="AU63" i="1" s="1"/>
  <c r="AX63" i="1"/>
  <c r="AW63" i="1" s="1"/>
  <c r="AZ63" i="1"/>
  <c r="AY63" i="1" s="1"/>
  <c r="G64" i="1"/>
  <c r="F64" i="1" s="1"/>
  <c r="R64" i="1"/>
  <c r="Q64" i="1" s="1"/>
  <c r="T64" i="1" s="1"/>
  <c r="V64" i="1"/>
  <c r="X64" i="1" s="1"/>
  <c r="W64" i="1" s="1"/>
  <c r="Y64" i="1" s="1"/>
  <c r="AF64" i="1"/>
  <c r="AE64" i="1" s="1"/>
  <c r="AJ64" i="1"/>
  <c r="AL64" i="1"/>
  <c r="AO64" i="1"/>
  <c r="AN64" i="1" s="1"/>
  <c r="AP64" i="1" s="1"/>
  <c r="AR64" i="1"/>
  <c r="AQ64" i="1" s="1"/>
  <c r="AS64" i="1" s="1"/>
  <c r="AV64" i="1"/>
  <c r="AU64" i="1" s="1"/>
  <c r="AX64" i="1"/>
  <c r="AW64" i="1" s="1"/>
  <c r="AZ64" i="1"/>
  <c r="AY64" i="1" s="1"/>
  <c r="G65" i="1"/>
  <c r="F65" i="1" s="1"/>
  <c r="R65" i="1"/>
  <c r="Q65" i="1" s="1"/>
  <c r="V65" i="1"/>
  <c r="X65" i="1" s="1"/>
  <c r="W65" i="1" s="1"/>
  <c r="Y65" i="1" s="1"/>
  <c r="AF65" i="1"/>
  <c r="AE65" i="1" s="1"/>
  <c r="AH65" i="1" s="1"/>
  <c r="AJ65" i="1"/>
  <c r="AL65" i="1"/>
  <c r="AO65" i="1"/>
  <c r="AN65" i="1" s="1"/>
  <c r="AP65" i="1" s="1"/>
  <c r="AR65" i="1"/>
  <c r="AQ65" i="1" s="1"/>
  <c r="AS65" i="1" s="1"/>
  <c r="AV65" i="1"/>
  <c r="AU65" i="1" s="1"/>
  <c r="AX65" i="1"/>
  <c r="AW65" i="1" s="1"/>
  <c r="AZ65" i="1"/>
  <c r="AY65" i="1" s="1"/>
  <c r="G66" i="1"/>
  <c r="F66" i="1" s="1"/>
  <c r="R66" i="1"/>
  <c r="Q66" i="1" s="1"/>
  <c r="V66" i="1"/>
  <c r="X66" i="1" s="1"/>
  <c r="W66" i="1" s="1"/>
  <c r="Y66" i="1" s="1"/>
  <c r="AF66" i="1"/>
  <c r="AE66" i="1" s="1"/>
  <c r="AH66" i="1" s="1"/>
  <c r="AJ66" i="1"/>
  <c r="AL66" i="1"/>
  <c r="AO66" i="1"/>
  <c r="AN66" i="1" s="1"/>
  <c r="AP66" i="1" s="1"/>
  <c r="AR66" i="1"/>
  <c r="AQ66" i="1" s="1"/>
  <c r="AS66" i="1" s="1"/>
  <c r="AV66" i="1"/>
  <c r="AU66" i="1" s="1"/>
  <c r="AX66" i="1"/>
  <c r="AW66" i="1" s="1"/>
  <c r="AZ66" i="1"/>
  <c r="AY66" i="1" s="1"/>
  <c r="G67" i="1"/>
  <c r="F67" i="1" s="1"/>
  <c r="R67" i="1"/>
  <c r="Q67" i="1" s="1"/>
  <c r="T67" i="1" s="1"/>
  <c r="V67" i="1"/>
  <c r="X67" i="1" s="1"/>
  <c r="AC67" i="1" s="1"/>
  <c r="AF67" i="1"/>
  <c r="AE67" i="1" s="1"/>
  <c r="AH67" i="1" s="1"/>
  <c r="AJ67" i="1"/>
  <c r="AL67" i="1"/>
  <c r="AO67" i="1"/>
  <c r="AN67" i="1" s="1"/>
  <c r="AP67" i="1" s="1"/>
  <c r="AR67" i="1"/>
  <c r="AQ67" i="1" s="1"/>
  <c r="AS67" i="1" s="1"/>
  <c r="AV67" i="1"/>
  <c r="AU67" i="1" s="1"/>
  <c r="AX67" i="1"/>
  <c r="AW67" i="1" s="1"/>
  <c r="AZ67" i="1"/>
  <c r="AY67" i="1" s="1"/>
  <c r="G68" i="1"/>
  <c r="F68" i="1" s="1"/>
  <c r="R68" i="1"/>
  <c r="Q68" i="1" s="1"/>
  <c r="T68" i="1" s="1"/>
  <c r="V68" i="1"/>
  <c r="X68" i="1" s="1"/>
  <c r="W68" i="1" s="1"/>
  <c r="Y68" i="1" s="1"/>
  <c r="AF68" i="1"/>
  <c r="AE68" i="1" s="1"/>
  <c r="AH68" i="1" s="1"/>
  <c r="AJ68" i="1"/>
  <c r="AL68" i="1"/>
  <c r="AO68" i="1"/>
  <c r="AN68" i="1" s="1"/>
  <c r="AP68" i="1" s="1"/>
  <c r="AR68" i="1"/>
  <c r="AQ68" i="1" s="1"/>
  <c r="AS68" i="1" s="1"/>
  <c r="AV68" i="1"/>
  <c r="AU68" i="1" s="1"/>
  <c r="AX68" i="1"/>
  <c r="AW68" i="1" s="1"/>
  <c r="AZ68" i="1"/>
  <c r="AY68" i="1" s="1"/>
  <c r="G69" i="1"/>
  <c r="F69" i="1" s="1"/>
  <c r="R69" i="1"/>
  <c r="Q69" i="1" s="1"/>
  <c r="T69" i="1" s="1"/>
  <c r="V69" i="1"/>
  <c r="X69" i="1" s="1"/>
  <c r="AB69" i="1" s="1"/>
  <c r="AF69" i="1"/>
  <c r="AE69" i="1" s="1"/>
  <c r="AJ69" i="1"/>
  <c r="AL69" i="1"/>
  <c r="AO69" i="1"/>
  <c r="AN69" i="1" s="1"/>
  <c r="AP69" i="1" s="1"/>
  <c r="AR69" i="1"/>
  <c r="AQ69" i="1" s="1"/>
  <c r="AV69" i="1"/>
  <c r="AU69" i="1" s="1"/>
  <c r="AX69" i="1"/>
  <c r="AW69" i="1" s="1"/>
  <c r="AZ69" i="1"/>
  <c r="AY69" i="1" s="1"/>
  <c r="AZ29" i="1"/>
  <c r="AY29" i="1" s="1"/>
  <c r="AX29" i="1"/>
  <c r="AW29" i="1" s="1"/>
  <c r="AV29" i="1"/>
  <c r="AU29" i="1" s="1"/>
  <c r="AR29" i="1"/>
  <c r="AQ29" i="1" s="1"/>
  <c r="AT29" i="1" s="1"/>
  <c r="AO29" i="1"/>
  <c r="AN29" i="1" s="1"/>
  <c r="AP29" i="1" s="1"/>
  <c r="AJ29" i="1"/>
  <c r="AF29" i="1"/>
  <c r="AE29" i="1" s="1"/>
  <c r="V29" i="1"/>
  <c r="U29" i="1" s="1"/>
  <c r="R29" i="1"/>
  <c r="Q29" i="1" s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G29" i="1"/>
  <c r="F29" i="1" s="1"/>
  <c r="AL29" i="1"/>
  <c r="AZ25" i="1"/>
  <c r="AY25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20" i="1"/>
  <c r="AZ21" i="1"/>
  <c r="AZ22" i="1"/>
  <c r="AZ23" i="1"/>
  <c r="AZ24" i="1"/>
  <c r="AZ19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11" i="1"/>
  <c r="AS12" i="1"/>
  <c r="AT12" i="1"/>
  <c r="AS13" i="1"/>
  <c r="AT13" i="1"/>
  <c r="AS14" i="1"/>
  <c r="AT14" i="1"/>
  <c r="AS15" i="1"/>
  <c r="AT15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T11" i="1"/>
  <c r="AS11" i="1"/>
  <c r="AR12" i="1"/>
  <c r="AR13" i="1"/>
  <c r="AR14" i="1"/>
  <c r="AR15" i="1"/>
  <c r="AR19" i="1"/>
  <c r="AR20" i="1"/>
  <c r="AR21" i="1"/>
  <c r="AR22" i="1"/>
  <c r="AR23" i="1"/>
  <c r="AR24" i="1"/>
  <c r="AR25" i="1"/>
  <c r="AR11" i="1"/>
  <c r="AQ17" i="1" s="1"/>
  <c r="AS17" i="1" s="1"/>
  <c r="AO12" i="1"/>
  <c r="AN12" i="1" s="1"/>
  <c r="AP12" i="1" s="1"/>
  <c r="AO13" i="1"/>
  <c r="AN13" i="1" s="1"/>
  <c r="AP13" i="1" s="1"/>
  <c r="AO14" i="1"/>
  <c r="AN14" i="1" s="1"/>
  <c r="AP14" i="1" s="1"/>
  <c r="AO15" i="1"/>
  <c r="AN15" i="1" s="1"/>
  <c r="AP15" i="1" s="1"/>
  <c r="AO16" i="1"/>
  <c r="AN16" i="1" s="1"/>
  <c r="AP16" i="1" s="1"/>
  <c r="AO17" i="1"/>
  <c r="AN17" i="1" s="1"/>
  <c r="AP17" i="1" s="1"/>
  <c r="AO18" i="1"/>
  <c r="AN18" i="1" s="1"/>
  <c r="AP18" i="1" s="1"/>
  <c r="AO19" i="1"/>
  <c r="AN19" i="1" s="1"/>
  <c r="AP19" i="1" s="1"/>
  <c r="AO20" i="1"/>
  <c r="AN20" i="1" s="1"/>
  <c r="AP20" i="1" s="1"/>
  <c r="AO21" i="1"/>
  <c r="AN21" i="1" s="1"/>
  <c r="AP21" i="1" s="1"/>
  <c r="AO22" i="1"/>
  <c r="AN22" i="1" s="1"/>
  <c r="AP22" i="1" s="1"/>
  <c r="AO23" i="1"/>
  <c r="AN23" i="1" s="1"/>
  <c r="AP23" i="1" s="1"/>
  <c r="AO24" i="1"/>
  <c r="AN24" i="1" s="1"/>
  <c r="AP24" i="1" s="1"/>
  <c r="AO25" i="1"/>
  <c r="AN25" i="1" s="1"/>
  <c r="AP25" i="1" s="1"/>
  <c r="AO11" i="1"/>
  <c r="AN11" i="1" s="1"/>
  <c r="AP11" i="1" s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11" i="1"/>
  <c r="AF12" i="1"/>
  <c r="AF13" i="1"/>
  <c r="AF14" i="1"/>
  <c r="AF15" i="1"/>
  <c r="AF19" i="1"/>
  <c r="AF20" i="1"/>
  <c r="AF21" i="1"/>
  <c r="AF22" i="1"/>
  <c r="AF23" i="1"/>
  <c r="AF24" i="1"/>
  <c r="AF25" i="1"/>
  <c r="AF11" i="1"/>
  <c r="AE16" i="1" s="1"/>
  <c r="AF16" i="1" s="1"/>
  <c r="Y25" i="1"/>
  <c r="S12" i="1"/>
  <c r="T12" i="1"/>
  <c r="S13" i="1"/>
  <c r="T13" i="1"/>
  <c r="S14" i="1"/>
  <c r="T14" i="1"/>
  <c r="S15" i="1"/>
  <c r="T15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T11" i="1"/>
  <c r="S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11" i="1"/>
  <c r="AV25" i="1"/>
  <c r="AQ16" i="1"/>
  <c r="AT16" i="1" s="1"/>
  <c r="R12" i="1"/>
  <c r="R13" i="1"/>
  <c r="R14" i="1"/>
  <c r="R15" i="1"/>
  <c r="R19" i="1"/>
  <c r="R20" i="1"/>
  <c r="R21" i="1"/>
  <c r="R22" i="1"/>
  <c r="R23" i="1"/>
  <c r="R24" i="1"/>
  <c r="R25" i="1"/>
  <c r="R11" i="1"/>
  <c r="Q18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" i="1"/>
  <c r="E2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1" i="1"/>
  <c r="H51" i="1" l="1"/>
  <c r="K51" i="1"/>
  <c r="L51" i="1"/>
  <c r="P39" i="1"/>
  <c r="K39" i="1"/>
  <c r="L39" i="1"/>
  <c r="M52" i="1"/>
  <c r="K52" i="1"/>
  <c r="L52" i="1"/>
  <c r="K48" i="1"/>
  <c r="L48" i="1"/>
  <c r="P40" i="1"/>
  <c r="K40" i="1"/>
  <c r="L40" i="1"/>
  <c r="K32" i="1"/>
  <c r="L32" i="1"/>
  <c r="K53" i="1"/>
  <c r="L53" i="1"/>
  <c r="K45" i="1"/>
  <c r="L45" i="1"/>
  <c r="J41" i="1"/>
  <c r="K41" i="1"/>
  <c r="L41" i="1"/>
  <c r="J33" i="1"/>
  <c r="K33" i="1"/>
  <c r="L33" i="1"/>
  <c r="K31" i="1"/>
  <c r="L31" i="1"/>
  <c r="M54" i="1"/>
  <c r="K54" i="1"/>
  <c r="L54" i="1"/>
  <c r="J46" i="1"/>
  <c r="K46" i="1"/>
  <c r="L46" i="1"/>
  <c r="J38" i="1"/>
  <c r="K38" i="1"/>
  <c r="L38" i="1"/>
  <c r="K30" i="1"/>
  <c r="L30" i="1"/>
  <c r="X29" i="1"/>
  <c r="W29" i="1" s="1"/>
  <c r="Y29" i="1" s="1"/>
  <c r="U56" i="1"/>
  <c r="U57" i="1"/>
  <c r="U63" i="1"/>
  <c r="O51" i="1"/>
  <c r="AC64" i="1"/>
  <c r="W63" i="1"/>
  <c r="Y63" i="1" s="1"/>
  <c r="F48" i="1"/>
  <c r="I47" i="1"/>
  <c r="AA67" i="1"/>
  <c r="AC63" i="1"/>
  <c r="AT61" i="1"/>
  <c r="AT59" i="1"/>
  <c r="AI54" i="1"/>
  <c r="N46" i="1"/>
  <c r="F41" i="1"/>
  <c r="F39" i="1"/>
  <c r="F38" i="1"/>
  <c r="AC65" i="1"/>
  <c r="U65" i="1"/>
  <c r="F52" i="1"/>
  <c r="N51" i="1"/>
  <c r="F40" i="1"/>
  <c r="AA65" i="1"/>
  <c r="P33" i="1"/>
  <c r="I29" i="1"/>
  <c r="AT67" i="1"/>
  <c r="I65" i="1"/>
  <c r="AC62" i="1"/>
  <c r="F54" i="1"/>
  <c r="F53" i="1"/>
  <c r="F51" i="1"/>
  <c r="I50" i="1"/>
  <c r="T66" i="1"/>
  <c r="S66" i="1"/>
  <c r="AH60" i="1"/>
  <c r="AI60" i="1"/>
  <c r="M53" i="1"/>
  <c r="P53" i="1"/>
  <c r="AA69" i="1"/>
  <c r="T53" i="1"/>
  <c r="I44" i="1"/>
  <c r="AS35" i="1"/>
  <c r="AG67" i="1"/>
  <c r="AA57" i="1"/>
  <c r="S56" i="1"/>
  <c r="J51" i="1"/>
  <c r="I43" i="1"/>
  <c r="I35" i="1"/>
  <c r="I69" i="1"/>
  <c r="U64" i="1"/>
  <c r="I63" i="1"/>
  <c r="U62" i="1"/>
  <c r="AG58" i="1"/>
  <c r="I57" i="1"/>
  <c r="I49" i="1"/>
  <c r="I34" i="1"/>
  <c r="AH64" i="1"/>
  <c r="AI64" i="1"/>
  <c r="T65" i="1"/>
  <c r="S65" i="1"/>
  <c r="AT46" i="1"/>
  <c r="AS46" i="1"/>
  <c r="AH62" i="1"/>
  <c r="AG62" i="1"/>
  <c r="AI62" i="1"/>
  <c r="T62" i="1"/>
  <c r="S62" i="1"/>
  <c r="R18" i="1"/>
  <c r="T18" i="1"/>
  <c r="S18" i="1"/>
  <c r="AI69" i="1"/>
  <c r="AH69" i="1"/>
  <c r="AG69" i="1"/>
  <c r="AH63" i="1"/>
  <c r="AG63" i="1"/>
  <c r="AT37" i="1"/>
  <c r="AS37" i="1"/>
  <c r="I37" i="1"/>
  <c r="F37" i="1"/>
  <c r="Q17" i="1"/>
  <c r="AQ18" i="1"/>
  <c r="AR17" i="1"/>
  <c r="AT17" i="1"/>
  <c r="AC68" i="1"/>
  <c r="W67" i="1"/>
  <c r="Y67" i="1" s="1"/>
  <c r="AI66" i="1"/>
  <c r="AC66" i="1"/>
  <c r="AC61" i="1"/>
  <c r="U61" i="1"/>
  <c r="I61" i="1"/>
  <c r="U60" i="1"/>
  <c r="AC59" i="1"/>
  <c r="U59" i="1"/>
  <c r="I59" i="1"/>
  <c r="U58" i="1"/>
  <c r="AT57" i="1"/>
  <c r="I56" i="1"/>
  <c r="X55" i="1"/>
  <c r="W55" i="1" s="1"/>
  <c r="Y55" i="1" s="1"/>
  <c r="U55" i="1"/>
  <c r="F55" i="1"/>
  <c r="I55" i="1"/>
  <c r="U54" i="1"/>
  <c r="O54" i="1"/>
  <c r="T52" i="1"/>
  <c r="AT48" i="1"/>
  <c r="AS48" i="1"/>
  <c r="F45" i="1"/>
  <c r="M41" i="1"/>
  <c r="H41" i="1"/>
  <c r="O41" i="1"/>
  <c r="P41" i="1"/>
  <c r="N41" i="1"/>
  <c r="M40" i="1"/>
  <c r="N40" i="1"/>
  <c r="M39" i="1"/>
  <c r="N39" i="1"/>
  <c r="M48" i="1"/>
  <c r="N48" i="1"/>
  <c r="H48" i="1"/>
  <c r="O48" i="1"/>
  <c r="M45" i="1"/>
  <c r="H45" i="1"/>
  <c r="O45" i="1"/>
  <c r="P45" i="1"/>
  <c r="AR16" i="1"/>
  <c r="AT68" i="1"/>
  <c r="AI68" i="1"/>
  <c r="AG66" i="1"/>
  <c r="AA61" i="1"/>
  <c r="S61" i="1"/>
  <c r="AG59" i="1"/>
  <c r="AA59" i="1"/>
  <c r="S58" i="1"/>
  <c r="T57" i="1"/>
  <c r="S57" i="1"/>
  <c r="S55" i="1"/>
  <c r="S54" i="1"/>
  <c r="P48" i="1"/>
  <c r="M46" i="1"/>
  <c r="H46" i="1"/>
  <c r="O46" i="1"/>
  <c r="P46" i="1"/>
  <c r="N45" i="1"/>
  <c r="U40" i="1"/>
  <c r="X40" i="1"/>
  <c r="Z40" i="1" s="1"/>
  <c r="U39" i="1"/>
  <c r="X39" i="1"/>
  <c r="AB39" i="1" s="1"/>
  <c r="M38" i="1"/>
  <c r="H38" i="1"/>
  <c r="O38" i="1"/>
  <c r="P38" i="1"/>
  <c r="N38" i="1"/>
  <c r="I36" i="1"/>
  <c r="F36" i="1"/>
  <c r="Q16" i="1"/>
  <c r="AS16" i="1"/>
  <c r="AE17" i="1"/>
  <c r="AF17" i="1" s="1"/>
  <c r="U68" i="1"/>
  <c r="U67" i="1"/>
  <c r="I67" i="1"/>
  <c r="U66" i="1"/>
  <c r="AT65" i="1"/>
  <c r="AT63" i="1"/>
  <c r="AC60" i="1"/>
  <c r="AI58" i="1"/>
  <c r="AC58" i="1"/>
  <c r="P52" i="1"/>
  <c r="M51" i="1"/>
  <c r="P51" i="1"/>
  <c r="AS50" i="1"/>
  <c r="J48" i="1"/>
  <c r="O47" i="1"/>
  <c r="F46" i="1"/>
  <c r="J45" i="1"/>
  <c r="I42" i="1"/>
  <c r="F42" i="1"/>
  <c r="T40" i="1"/>
  <c r="AS39" i="1"/>
  <c r="T39" i="1"/>
  <c r="AS38" i="1"/>
  <c r="AS33" i="1"/>
  <c r="AS32" i="1"/>
  <c r="AS31" i="1"/>
  <c r="AS30" i="1"/>
  <c r="F33" i="1"/>
  <c r="X32" i="1"/>
  <c r="W32" i="1" s="1"/>
  <c r="Y32" i="1" s="1"/>
  <c r="F32" i="1"/>
  <c r="X31" i="1"/>
  <c r="AD31" i="1" s="1"/>
  <c r="F31" i="1"/>
  <c r="X30" i="1"/>
  <c r="W30" i="1" s="1"/>
  <c r="Y30" i="1" s="1"/>
  <c r="F30" i="1"/>
  <c r="AS69" i="1"/>
  <c r="AT69" i="1"/>
  <c r="AC69" i="1"/>
  <c r="W69" i="1"/>
  <c r="Y69" i="1" s="1"/>
  <c r="I68" i="1"/>
  <c r="AI67" i="1"/>
  <c r="Z67" i="1"/>
  <c r="AD67" i="1"/>
  <c r="AB67" i="1"/>
  <c r="AT66" i="1"/>
  <c r="AA66" i="1"/>
  <c r="I64" i="1"/>
  <c r="AI63" i="1"/>
  <c r="Z63" i="1"/>
  <c r="AD63" i="1"/>
  <c r="AB63" i="1"/>
  <c r="AT62" i="1"/>
  <c r="AA62" i="1"/>
  <c r="I60" i="1"/>
  <c r="AI59" i="1"/>
  <c r="Z59" i="1"/>
  <c r="AD59" i="1"/>
  <c r="AB59" i="1"/>
  <c r="AT58" i="1"/>
  <c r="AA58" i="1"/>
  <c r="AG57" i="1"/>
  <c r="AH57" i="1"/>
  <c r="AC56" i="1"/>
  <c r="Z56" i="1"/>
  <c r="AD56" i="1"/>
  <c r="AB56" i="1"/>
  <c r="AT54" i="1"/>
  <c r="AS54" i="1"/>
  <c r="AC54" i="1"/>
  <c r="Z54" i="1"/>
  <c r="AD54" i="1"/>
  <c r="W54" i="1"/>
  <c r="Y54" i="1" s="1"/>
  <c r="AA54" i="1"/>
  <c r="AB54" i="1"/>
  <c r="AG53" i="1"/>
  <c r="AI53" i="1"/>
  <c r="AH53" i="1"/>
  <c r="AG52" i="1"/>
  <c r="AI52" i="1"/>
  <c r="AH52" i="1"/>
  <c r="AG51" i="1"/>
  <c r="AI51" i="1"/>
  <c r="AH51" i="1"/>
  <c r="Z64" i="1"/>
  <c r="AD64" i="1"/>
  <c r="AB64" i="1"/>
  <c r="P61" i="1"/>
  <c r="Z60" i="1"/>
  <c r="AD60" i="1"/>
  <c r="AB60" i="1"/>
  <c r="M57" i="1"/>
  <c r="P57" i="1"/>
  <c r="AG56" i="1"/>
  <c r="AH56" i="1"/>
  <c r="Z55" i="1"/>
  <c r="Z68" i="1"/>
  <c r="AD68" i="1"/>
  <c r="AB68" i="1"/>
  <c r="Z69" i="1"/>
  <c r="U69" i="1"/>
  <c r="AG68" i="1"/>
  <c r="AA68" i="1"/>
  <c r="S67" i="1"/>
  <c r="I66" i="1"/>
  <c r="AI65" i="1"/>
  <c r="Z65" i="1"/>
  <c r="AD65" i="1"/>
  <c r="AB65" i="1"/>
  <c r="AT64" i="1"/>
  <c r="AG64" i="1"/>
  <c r="AA64" i="1"/>
  <c r="S63" i="1"/>
  <c r="I62" i="1"/>
  <c r="AI61" i="1"/>
  <c r="Z61" i="1"/>
  <c r="AD61" i="1"/>
  <c r="AB61" i="1"/>
  <c r="AT60" i="1"/>
  <c r="AG60" i="1"/>
  <c r="AA60" i="1"/>
  <c r="S59" i="1"/>
  <c r="I58" i="1"/>
  <c r="AI57" i="1"/>
  <c r="AT56" i="1"/>
  <c r="AS56" i="1"/>
  <c r="AA56" i="1"/>
  <c r="AG55" i="1"/>
  <c r="AH55" i="1"/>
  <c r="AD69" i="1"/>
  <c r="S69" i="1"/>
  <c r="S68" i="1"/>
  <c r="Z66" i="1"/>
  <c r="AD66" i="1"/>
  <c r="AB66" i="1"/>
  <c r="AG65" i="1"/>
  <c r="S64" i="1"/>
  <c r="Z62" i="1"/>
  <c r="AD62" i="1"/>
  <c r="AB62" i="1"/>
  <c r="AG61" i="1"/>
  <c r="S60" i="1"/>
  <c r="J59" i="1"/>
  <c r="Z58" i="1"/>
  <c r="AD58" i="1"/>
  <c r="AB58" i="1"/>
  <c r="AC57" i="1"/>
  <c r="Z57" i="1"/>
  <c r="AD57" i="1"/>
  <c r="AB57" i="1"/>
  <c r="AI56" i="1"/>
  <c r="AT55" i="1"/>
  <c r="AS55" i="1"/>
  <c r="AA55" i="1"/>
  <c r="P54" i="1"/>
  <c r="J54" i="1"/>
  <c r="J53" i="1"/>
  <c r="J52" i="1"/>
  <c r="T50" i="1"/>
  <c r="AS49" i="1"/>
  <c r="AG49" i="1"/>
  <c r="AI49" i="1"/>
  <c r="X49" i="1"/>
  <c r="T48" i="1"/>
  <c r="AS47" i="1"/>
  <c r="AG47" i="1"/>
  <c r="AI47" i="1"/>
  <c r="X47" i="1"/>
  <c r="T46" i="1"/>
  <c r="AS45" i="1"/>
  <c r="AG45" i="1"/>
  <c r="AI45" i="1"/>
  <c r="X45" i="1"/>
  <c r="X44" i="1"/>
  <c r="U44" i="1"/>
  <c r="AG42" i="1"/>
  <c r="AH42" i="1"/>
  <c r="AI42" i="1"/>
  <c r="AB41" i="1"/>
  <c r="AC41" i="1"/>
  <c r="Z41" i="1"/>
  <c r="AD41" i="1"/>
  <c r="W41" i="1"/>
  <c r="Y41" i="1" s="1"/>
  <c r="AA41" i="1"/>
  <c r="AG44" i="1"/>
  <c r="AI44" i="1"/>
  <c r="T44" i="1"/>
  <c r="S44" i="1"/>
  <c r="AS43" i="1"/>
  <c r="AT43" i="1"/>
  <c r="AB42" i="1"/>
  <c r="AC42" i="1"/>
  <c r="Z42" i="1"/>
  <c r="AD42" i="1"/>
  <c r="W42" i="1"/>
  <c r="Y42" i="1" s="1"/>
  <c r="AA42" i="1"/>
  <c r="T41" i="1"/>
  <c r="S41" i="1"/>
  <c r="AH54" i="1"/>
  <c r="N54" i="1"/>
  <c r="H54" i="1"/>
  <c r="O53" i="1"/>
  <c r="H53" i="1"/>
  <c r="O52" i="1"/>
  <c r="H52" i="1"/>
  <c r="T51" i="1"/>
  <c r="AG50" i="1"/>
  <c r="AI50" i="1"/>
  <c r="X50" i="1"/>
  <c r="T49" i="1"/>
  <c r="AG48" i="1"/>
  <c r="AI48" i="1"/>
  <c r="X48" i="1"/>
  <c r="T47" i="1"/>
  <c r="AG46" i="1"/>
  <c r="AI46" i="1"/>
  <c r="X46" i="1"/>
  <c r="T45" i="1"/>
  <c r="X43" i="1"/>
  <c r="U43" i="1"/>
  <c r="T42" i="1"/>
  <c r="S42" i="1"/>
  <c r="AG40" i="1"/>
  <c r="AH40" i="1"/>
  <c r="AI40" i="1"/>
  <c r="AG39" i="1"/>
  <c r="AH39" i="1"/>
  <c r="AI39" i="1"/>
  <c r="AS53" i="1"/>
  <c r="X53" i="1"/>
  <c r="N53" i="1"/>
  <c r="AS52" i="1"/>
  <c r="X52" i="1"/>
  <c r="N52" i="1"/>
  <c r="AS51" i="1"/>
  <c r="X51" i="1"/>
  <c r="AS44" i="1"/>
  <c r="AT44" i="1"/>
  <c r="AG43" i="1"/>
  <c r="AI43" i="1"/>
  <c r="T43" i="1"/>
  <c r="S43" i="1"/>
  <c r="AG41" i="1"/>
  <c r="AH41" i="1"/>
  <c r="AI41" i="1"/>
  <c r="O40" i="1"/>
  <c r="H40" i="1"/>
  <c r="O39" i="1"/>
  <c r="H39" i="1"/>
  <c r="T38" i="1"/>
  <c r="AG37" i="1"/>
  <c r="AI37" i="1"/>
  <c r="X37" i="1"/>
  <c r="T36" i="1"/>
  <c r="AG35" i="1"/>
  <c r="AI35" i="1"/>
  <c r="X35" i="1"/>
  <c r="T34" i="1"/>
  <c r="AG33" i="1"/>
  <c r="AI33" i="1"/>
  <c r="X33" i="1"/>
  <c r="AG32" i="1"/>
  <c r="AH32" i="1"/>
  <c r="AI32" i="1"/>
  <c r="T32" i="1"/>
  <c r="S32" i="1"/>
  <c r="AG31" i="1"/>
  <c r="AH31" i="1"/>
  <c r="AI31" i="1"/>
  <c r="T31" i="1"/>
  <c r="S31" i="1"/>
  <c r="AG30" i="1"/>
  <c r="AH30" i="1"/>
  <c r="AI30" i="1"/>
  <c r="T30" i="1"/>
  <c r="S30" i="1"/>
  <c r="AT42" i="1"/>
  <c r="U42" i="1"/>
  <c r="AT41" i="1"/>
  <c r="U41" i="1"/>
  <c r="AT40" i="1"/>
  <c r="J40" i="1"/>
  <c r="J39" i="1"/>
  <c r="AG38" i="1"/>
  <c r="AI38" i="1"/>
  <c r="X38" i="1"/>
  <c r="T37" i="1"/>
  <c r="AS36" i="1"/>
  <c r="AG36" i="1"/>
  <c r="AI36" i="1"/>
  <c r="X36" i="1"/>
  <c r="T35" i="1"/>
  <c r="AS34" i="1"/>
  <c r="AG34" i="1"/>
  <c r="AI34" i="1"/>
  <c r="X34" i="1"/>
  <c r="T33" i="1"/>
  <c r="M33" i="1"/>
  <c r="H33" i="1"/>
  <c r="N33" i="1"/>
  <c r="O33" i="1"/>
  <c r="J32" i="1"/>
  <c r="P32" i="1"/>
  <c r="M32" i="1"/>
  <c r="H32" i="1"/>
  <c r="N32" i="1"/>
  <c r="O32" i="1"/>
  <c r="J31" i="1"/>
  <c r="P31" i="1"/>
  <c r="M31" i="1"/>
  <c r="H31" i="1"/>
  <c r="N31" i="1"/>
  <c r="O31" i="1"/>
  <c r="J30" i="1"/>
  <c r="P30" i="1"/>
  <c r="M30" i="1"/>
  <c r="H30" i="1"/>
  <c r="N30" i="1"/>
  <c r="O30" i="1"/>
  <c r="AH33" i="1"/>
  <c r="AS29" i="1"/>
  <c r="T29" i="1"/>
  <c r="S29" i="1"/>
  <c r="AE18" i="1"/>
  <c r="AF18" i="1" s="1"/>
  <c r="K66" i="1" l="1"/>
  <c r="L66" i="1"/>
  <c r="K68" i="1"/>
  <c r="L68" i="1"/>
  <c r="K64" i="1"/>
  <c r="L64" i="1"/>
  <c r="K42" i="1"/>
  <c r="L42" i="1"/>
  <c r="M49" i="1"/>
  <c r="K49" i="1"/>
  <c r="L49" i="1"/>
  <c r="M63" i="1"/>
  <c r="K63" i="1"/>
  <c r="L63" i="1"/>
  <c r="J43" i="1"/>
  <c r="K43" i="1"/>
  <c r="L43" i="1"/>
  <c r="M65" i="1"/>
  <c r="K65" i="1"/>
  <c r="L65" i="1"/>
  <c r="K58" i="1"/>
  <c r="L58" i="1"/>
  <c r="K60" i="1"/>
  <c r="L60" i="1"/>
  <c r="H67" i="1"/>
  <c r="K67" i="1"/>
  <c r="L67" i="1"/>
  <c r="J34" i="1"/>
  <c r="K34" i="1"/>
  <c r="L34" i="1"/>
  <c r="N35" i="1"/>
  <c r="K35" i="1"/>
  <c r="L35" i="1"/>
  <c r="O50" i="1"/>
  <c r="K50" i="1"/>
  <c r="L50" i="1"/>
  <c r="M47" i="1"/>
  <c r="K47" i="1"/>
  <c r="L47" i="1"/>
  <c r="P59" i="1"/>
  <c r="K59" i="1"/>
  <c r="L59" i="1"/>
  <c r="M61" i="1"/>
  <c r="K61" i="1"/>
  <c r="L61" i="1"/>
  <c r="K37" i="1"/>
  <c r="L37" i="1"/>
  <c r="O57" i="1"/>
  <c r="K57" i="1"/>
  <c r="L57" i="1"/>
  <c r="O61" i="1"/>
  <c r="K62" i="1"/>
  <c r="L62" i="1"/>
  <c r="K36" i="1"/>
  <c r="L36" i="1"/>
  <c r="O55" i="1"/>
  <c r="K55" i="1"/>
  <c r="L55" i="1"/>
  <c r="O56" i="1"/>
  <c r="K56" i="1"/>
  <c r="L56" i="1"/>
  <c r="M69" i="1"/>
  <c r="K69" i="1"/>
  <c r="L69" i="1"/>
  <c r="J44" i="1"/>
  <c r="K44" i="1"/>
  <c r="L44" i="1"/>
  <c r="M29" i="1"/>
  <c r="K29" i="1"/>
  <c r="L29" i="1"/>
  <c r="N59" i="1"/>
  <c r="AC55" i="1"/>
  <c r="H59" i="1"/>
  <c r="AD55" i="1"/>
  <c r="H57" i="1"/>
  <c r="H61" i="1"/>
  <c r="J57" i="1"/>
  <c r="J61" i="1"/>
  <c r="AB55" i="1"/>
  <c r="N57" i="1"/>
  <c r="N61" i="1"/>
  <c r="Z39" i="1"/>
  <c r="J65" i="1"/>
  <c r="O65" i="1"/>
  <c r="N65" i="1"/>
  <c r="J50" i="1"/>
  <c r="H65" i="1"/>
  <c r="AA30" i="1"/>
  <c r="AA32" i="1"/>
  <c r="P65" i="1"/>
  <c r="H47" i="1"/>
  <c r="H50" i="1"/>
  <c r="M50" i="1"/>
  <c r="N47" i="1"/>
  <c r="H63" i="1"/>
  <c r="N50" i="1"/>
  <c r="P50" i="1"/>
  <c r="W31" i="1"/>
  <c r="Y31" i="1" s="1"/>
  <c r="Z31" i="1"/>
  <c r="AA31" i="1"/>
  <c r="J35" i="1"/>
  <c r="W40" i="1"/>
  <c r="Y40" i="1" s="1"/>
  <c r="N44" i="1"/>
  <c r="P69" i="1"/>
  <c r="M44" i="1"/>
  <c r="N69" i="1"/>
  <c r="H69" i="1"/>
  <c r="J69" i="1"/>
  <c r="O44" i="1"/>
  <c r="J47" i="1"/>
  <c r="P47" i="1"/>
  <c r="H55" i="1"/>
  <c r="J56" i="1"/>
  <c r="O69" i="1"/>
  <c r="P44" i="1"/>
  <c r="H44" i="1"/>
  <c r="J29" i="1"/>
  <c r="AA40" i="1"/>
  <c r="AB40" i="1"/>
  <c r="N34" i="1"/>
  <c r="M43" i="1"/>
  <c r="H43" i="1"/>
  <c r="P43" i="1"/>
  <c r="O43" i="1"/>
  <c r="W39" i="1"/>
  <c r="Y39" i="1" s="1"/>
  <c r="P63" i="1"/>
  <c r="N49" i="1"/>
  <c r="Z32" i="1"/>
  <c r="AA39" i="1"/>
  <c r="J63" i="1"/>
  <c r="O49" i="1"/>
  <c r="P49" i="1"/>
  <c r="J49" i="1"/>
  <c r="Z30" i="1"/>
  <c r="AD30" i="1"/>
  <c r="AD32" i="1"/>
  <c r="N63" i="1"/>
  <c r="N43" i="1"/>
  <c r="O63" i="1"/>
  <c r="H49" i="1"/>
  <c r="M34" i="1"/>
  <c r="P34" i="1"/>
  <c r="O34" i="1"/>
  <c r="H34" i="1"/>
  <c r="M35" i="1"/>
  <c r="H35" i="1"/>
  <c r="O35" i="1"/>
  <c r="P35" i="1"/>
  <c r="M67" i="1"/>
  <c r="O67" i="1"/>
  <c r="AT18" i="1"/>
  <c r="AS18" i="1"/>
  <c r="AR18" i="1"/>
  <c r="P55" i="1"/>
  <c r="M55" i="1"/>
  <c r="P67" i="1"/>
  <c r="N56" i="1"/>
  <c r="AC30" i="1"/>
  <c r="AB30" i="1"/>
  <c r="AC32" i="1"/>
  <c r="AB32" i="1"/>
  <c r="R16" i="1"/>
  <c r="T16" i="1"/>
  <c r="S16" i="1"/>
  <c r="AC39" i="1"/>
  <c r="AD39" i="1"/>
  <c r="R17" i="1"/>
  <c r="S17" i="1"/>
  <c r="T17" i="1"/>
  <c r="J55" i="1"/>
  <c r="J67" i="1"/>
  <c r="H56" i="1"/>
  <c r="M42" i="1"/>
  <c r="P42" i="1"/>
  <c r="J42" i="1"/>
  <c r="H42" i="1"/>
  <c r="O42" i="1"/>
  <c r="N42" i="1"/>
  <c r="N55" i="1"/>
  <c r="N67" i="1"/>
  <c r="P56" i="1"/>
  <c r="M56" i="1"/>
  <c r="AC31" i="1"/>
  <c r="AB31" i="1"/>
  <c r="M36" i="1"/>
  <c r="P36" i="1"/>
  <c r="J36" i="1"/>
  <c r="H36" i="1"/>
  <c r="O36" i="1"/>
  <c r="N36" i="1"/>
  <c r="AC40" i="1"/>
  <c r="AD40" i="1"/>
  <c r="M59" i="1"/>
  <c r="O59" i="1"/>
  <c r="M37" i="1"/>
  <c r="P37" i="1"/>
  <c r="J37" i="1"/>
  <c r="H37" i="1"/>
  <c r="O37" i="1"/>
  <c r="N37" i="1"/>
  <c r="AC38" i="1"/>
  <c r="W38" i="1"/>
  <c r="Y38" i="1" s="1"/>
  <c r="AA38" i="1"/>
  <c r="AD38" i="1"/>
  <c r="Z38" i="1"/>
  <c r="AB38" i="1"/>
  <c r="AC33" i="1"/>
  <c r="W33" i="1"/>
  <c r="Y33" i="1" s="1"/>
  <c r="AA33" i="1"/>
  <c r="Z33" i="1"/>
  <c r="AB33" i="1"/>
  <c r="AD33" i="1"/>
  <c r="AC35" i="1"/>
  <c r="W35" i="1"/>
  <c r="Y35" i="1" s="1"/>
  <c r="AA35" i="1"/>
  <c r="Z35" i="1"/>
  <c r="AB35" i="1"/>
  <c r="AD35" i="1"/>
  <c r="AC37" i="1"/>
  <c r="W37" i="1"/>
  <c r="Y37" i="1" s="1"/>
  <c r="AA37" i="1"/>
  <c r="Z37" i="1"/>
  <c r="AB37" i="1"/>
  <c r="AD37" i="1"/>
  <c r="AB43" i="1"/>
  <c r="AC43" i="1"/>
  <c r="W43" i="1"/>
  <c r="Y43" i="1" s="1"/>
  <c r="AA43" i="1"/>
  <c r="Z43" i="1"/>
  <c r="AD43" i="1"/>
  <c r="AC49" i="1"/>
  <c r="W49" i="1"/>
  <c r="Y49" i="1" s="1"/>
  <c r="AA49" i="1"/>
  <c r="Z49" i="1"/>
  <c r="AB49" i="1"/>
  <c r="AD49" i="1"/>
  <c r="H58" i="1"/>
  <c r="N58" i="1"/>
  <c r="J58" i="1"/>
  <c r="P58" i="1"/>
  <c r="M58" i="1"/>
  <c r="O58" i="1"/>
  <c r="H64" i="1"/>
  <c r="N64" i="1"/>
  <c r="J64" i="1"/>
  <c r="P64" i="1"/>
  <c r="M64" i="1"/>
  <c r="O64" i="1"/>
  <c r="AC53" i="1"/>
  <c r="AD53" i="1"/>
  <c r="Z53" i="1"/>
  <c r="AA53" i="1"/>
  <c r="W53" i="1"/>
  <c r="Y53" i="1" s="1"/>
  <c r="AB53" i="1"/>
  <c r="AB44" i="1"/>
  <c r="AC44" i="1"/>
  <c r="W44" i="1"/>
  <c r="Y44" i="1" s="1"/>
  <c r="AA44" i="1"/>
  <c r="Z44" i="1"/>
  <c r="AD44" i="1"/>
  <c r="H62" i="1"/>
  <c r="N62" i="1"/>
  <c r="J62" i="1"/>
  <c r="P62" i="1"/>
  <c r="M62" i="1"/>
  <c r="O62" i="1"/>
  <c r="H60" i="1"/>
  <c r="N60" i="1"/>
  <c r="J60" i="1"/>
  <c r="P60" i="1"/>
  <c r="M60" i="1"/>
  <c r="O60" i="1"/>
  <c r="AC34" i="1"/>
  <c r="W34" i="1"/>
  <c r="Y34" i="1" s="1"/>
  <c r="AA34" i="1"/>
  <c r="AD34" i="1"/>
  <c r="Z34" i="1"/>
  <c r="AB34" i="1"/>
  <c r="AC36" i="1"/>
  <c r="W36" i="1"/>
  <c r="Y36" i="1" s="1"/>
  <c r="AA36" i="1"/>
  <c r="AD36" i="1"/>
  <c r="Z36" i="1"/>
  <c r="AB36" i="1"/>
  <c r="AC52" i="1"/>
  <c r="AD52" i="1"/>
  <c r="Z52" i="1"/>
  <c r="AA52" i="1"/>
  <c r="W52" i="1"/>
  <c r="Y52" i="1" s="1"/>
  <c r="AB52" i="1"/>
  <c r="AC46" i="1"/>
  <c r="W46" i="1"/>
  <c r="Y46" i="1" s="1"/>
  <c r="AA46" i="1"/>
  <c r="AD46" i="1"/>
  <c r="Z46" i="1"/>
  <c r="AB46" i="1"/>
  <c r="AC48" i="1"/>
  <c r="W48" i="1"/>
  <c r="Y48" i="1" s="1"/>
  <c r="AA48" i="1"/>
  <c r="AD48" i="1"/>
  <c r="Z48" i="1"/>
  <c r="AB48" i="1"/>
  <c r="AC50" i="1"/>
  <c r="W50" i="1"/>
  <c r="Y50" i="1" s="1"/>
  <c r="AA50" i="1"/>
  <c r="AD50" i="1"/>
  <c r="Z50" i="1"/>
  <c r="AB50" i="1"/>
  <c r="AC45" i="1"/>
  <c r="W45" i="1"/>
  <c r="Y45" i="1" s="1"/>
  <c r="AA45" i="1"/>
  <c r="Z45" i="1"/>
  <c r="AB45" i="1"/>
  <c r="AD45" i="1"/>
  <c r="H66" i="1"/>
  <c r="N66" i="1"/>
  <c r="J66" i="1"/>
  <c r="P66" i="1"/>
  <c r="M66" i="1"/>
  <c r="O66" i="1"/>
  <c r="AC51" i="1"/>
  <c r="AD51" i="1"/>
  <c r="Z51" i="1"/>
  <c r="AA51" i="1"/>
  <c r="W51" i="1"/>
  <c r="Y51" i="1" s="1"/>
  <c r="AB51" i="1"/>
  <c r="AC47" i="1"/>
  <c r="W47" i="1"/>
  <c r="Y47" i="1" s="1"/>
  <c r="AA47" i="1"/>
  <c r="Z47" i="1"/>
  <c r="AB47" i="1"/>
  <c r="AD47" i="1"/>
  <c r="H68" i="1"/>
  <c r="N68" i="1"/>
  <c r="J68" i="1"/>
  <c r="P68" i="1"/>
  <c r="O68" i="1"/>
  <c r="M68" i="1"/>
  <c r="Z25" i="1"/>
  <c r="AA25" i="1" s="1"/>
  <c r="AB25" i="1" s="1"/>
  <c r="AC25" i="1" s="1"/>
  <c r="AD25" i="1" s="1"/>
  <c r="P29" i="1"/>
  <c r="O29" i="1"/>
  <c r="N29" i="1"/>
  <c r="H2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11" i="1"/>
  <c r="M18" i="1" l="1"/>
  <c r="K18" i="1"/>
  <c r="L18" i="1"/>
  <c r="M21" i="1"/>
  <c r="L21" i="1"/>
  <c r="K21" i="1"/>
  <c r="M22" i="1"/>
  <c r="K22" i="1"/>
  <c r="L22" i="1"/>
  <c r="J25" i="1"/>
  <c r="K25" i="1"/>
  <c r="L25" i="1"/>
  <c r="M17" i="1"/>
  <c r="L17" i="1"/>
  <c r="K17" i="1"/>
  <c r="N24" i="1"/>
  <c r="K24" i="1"/>
  <c r="L24" i="1"/>
  <c r="M20" i="1"/>
  <c r="K20" i="1"/>
  <c r="L20" i="1"/>
  <c r="M16" i="1"/>
  <c r="K16" i="1"/>
  <c r="L16" i="1"/>
  <c r="M12" i="1"/>
  <c r="K12" i="1"/>
  <c r="L12" i="1"/>
  <c r="P11" i="1"/>
  <c r="K11" i="1"/>
  <c r="L11" i="1"/>
  <c r="M14" i="1"/>
  <c r="K14" i="1"/>
  <c r="L14" i="1"/>
  <c r="M13" i="1"/>
  <c r="L13" i="1"/>
  <c r="K13" i="1"/>
  <c r="M23" i="1"/>
  <c r="L23" i="1"/>
  <c r="K23" i="1"/>
  <c r="M19" i="1"/>
  <c r="K19" i="1"/>
  <c r="L19" i="1"/>
  <c r="M15" i="1"/>
  <c r="L15" i="1"/>
  <c r="K15" i="1"/>
  <c r="M24" i="1"/>
  <c r="O24" i="1"/>
  <c r="O25" i="1"/>
  <c r="M25" i="1"/>
  <c r="N25" i="1"/>
  <c r="P25" i="1"/>
  <c r="P24" i="1"/>
  <c r="J24" i="1"/>
  <c r="P23" i="1"/>
  <c r="J23" i="1"/>
  <c r="O23" i="1"/>
  <c r="N23" i="1"/>
  <c r="P22" i="1"/>
  <c r="J22" i="1"/>
  <c r="O22" i="1"/>
  <c r="N22" i="1"/>
  <c r="P21" i="1"/>
  <c r="J21" i="1"/>
  <c r="O21" i="1"/>
  <c r="N21" i="1"/>
  <c r="P20" i="1"/>
  <c r="J20" i="1"/>
  <c r="O20" i="1"/>
  <c r="N20" i="1"/>
  <c r="P19" i="1"/>
  <c r="J19" i="1"/>
  <c r="O19" i="1"/>
  <c r="N19" i="1"/>
  <c r="P18" i="1"/>
  <c r="J18" i="1"/>
  <c r="O18" i="1"/>
  <c r="N18" i="1"/>
  <c r="P17" i="1"/>
  <c r="J17" i="1"/>
  <c r="O17" i="1"/>
  <c r="N17" i="1"/>
  <c r="P16" i="1"/>
  <c r="J16" i="1"/>
  <c r="O16" i="1"/>
  <c r="N16" i="1"/>
  <c r="P15" i="1"/>
  <c r="J15" i="1"/>
  <c r="O15" i="1"/>
  <c r="N15" i="1"/>
  <c r="P14" i="1"/>
  <c r="J14" i="1"/>
  <c r="O14" i="1"/>
  <c r="N14" i="1"/>
  <c r="P13" i="1"/>
  <c r="J13" i="1"/>
  <c r="O13" i="1"/>
  <c r="N13" i="1"/>
  <c r="P12" i="1"/>
  <c r="J12" i="1"/>
  <c r="O12" i="1"/>
  <c r="N12" i="1"/>
  <c r="O11" i="1"/>
  <c r="N11" i="1"/>
  <c r="J11" i="1"/>
  <c r="M11" i="1"/>
  <c r="AH29" i="1" l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11" i="1"/>
  <c r="AI21" i="1" l="1"/>
  <c r="AG21" i="1"/>
  <c r="AI25" i="1"/>
  <c r="AG25" i="1"/>
  <c r="AG17" i="1"/>
  <c r="AI17" i="1"/>
  <c r="AG24" i="1"/>
  <c r="AI24" i="1"/>
  <c r="AG23" i="1"/>
  <c r="AI23" i="1"/>
  <c r="AG20" i="1"/>
  <c r="AI20" i="1"/>
  <c r="AG16" i="1"/>
  <c r="AI16" i="1"/>
  <c r="AG22" i="1"/>
  <c r="AI22" i="1"/>
  <c r="AG19" i="1"/>
  <c r="AI19" i="1"/>
  <c r="AG18" i="1"/>
  <c r="AI18" i="1"/>
  <c r="AI29" i="1"/>
  <c r="AG29" i="1"/>
  <c r="AG12" i="1"/>
  <c r="AI12" i="1"/>
  <c r="AG13" i="1"/>
  <c r="AI13" i="1"/>
  <c r="AG14" i="1"/>
  <c r="AI14" i="1"/>
  <c r="AG15" i="1"/>
  <c r="AI15" i="1"/>
  <c r="AI11" i="1"/>
  <c r="AG11" i="1"/>
  <c r="D64" i="1"/>
  <c r="D57" i="1"/>
  <c r="D56" i="1"/>
  <c r="D49" i="1"/>
  <c r="D48" i="1"/>
  <c r="D41" i="1"/>
  <c r="D40" i="1"/>
  <c r="D33" i="1"/>
  <c r="D32" i="1"/>
  <c r="D24" i="1"/>
  <c r="D21" i="1"/>
  <c r="D16" i="1"/>
  <c r="D13" i="1"/>
  <c r="X12" i="1"/>
  <c r="AD12" i="1" s="1"/>
  <c r="X13" i="1"/>
  <c r="AC13" i="1" s="1"/>
  <c r="X14" i="1"/>
  <c r="Z14" i="1" s="1"/>
  <c r="X15" i="1"/>
  <c r="AA15" i="1" s="1"/>
  <c r="X16" i="1"/>
  <c r="Z16" i="1" s="1"/>
  <c r="X17" i="1"/>
  <c r="AB17" i="1" s="1"/>
  <c r="X18" i="1"/>
  <c r="Z18" i="1" s="1"/>
  <c r="X19" i="1"/>
  <c r="AB19" i="1" s="1"/>
  <c r="X20" i="1"/>
  <c r="AD20" i="1" s="1"/>
  <c r="X21" i="1"/>
  <c r="Z21" i="1" s="1"/>
  <c r="X22" i="1"/>
  <c r="AB22" i="1" s="1"/>
  <c r="X23" i="1"/>
  <c r="AC23" i="1" s="1"/>
  <c r="X24" i="1"/>
  <c r="AC24" i="1" s="1"/>
  <c r="X25" i="1"/>
  <c r="Z29" i="1"/>
  <c r="AA29" i="1"/>
  <c r="AB29" i="1"/>
  <c r="AC29" i="1"/>
  <c r="AD29" i="1"/>
  <c r="X11" i="1"/>
  <c r="AA11" i="1" s="1"/>
  <c r="D30" i="1"/>
  <c r="D31" i="1"/>
  <c r="D34" i="1"/>
  <c r="D35" i="1"/>
  <c r="D36" i="1"/>
  <c r="D37" i="1"/>
  <c r="D38" i="1"/>
  <c r="D39" i="1"/>
  <c r="D42" i="1"/>
  <c r="D43" i="1"/>
  <c r="D44" i="1"/>
  <c r="D45" i="1"/>
  <c r="D46" i="1"/>
  <c r="D47" i="1"/>
  <c r="D50" i="1"/>
  <c r="D51" i="1"/>
  <c r="D52" i="1"/>
  <c r="D53" i="1"/>
  <c r="D54" i="1"/>
  <c r="D55" i="1"/>
  <c r="D58" i="1"/>
  <c r="D59" i="1"/>
  <c r="D60" i="1"/>
  <c r="D61" i="1"/>
  <c r="D62" i="1"/>
  <c r="D63" i="1"/>
  <c r="D65" i="1"/>
  <c r="D66" i="1"/>
  <c r="D67" i="1"/>
  <c r="D68" i="1"/>
  <c r="D69" i="1"/>
  <c r="D29" i="1"/>
  <c r="D12" i="1"/>
  <c r="D14" i="1"/>
  <c r="D15" i="1"/>
  <c r="D17" i="1"/>
  <c r="D18" i="1"/>
  <c r="D19" i="1"/>
  <c r="D20" i="1"/>
  <c r="D22" i="1"/>
  <c r="D23" i="1"/>
  <c r="D25" i="1"/>
  <c r="D11" i="1"/>
  <c r="AD16" i="1" l="1"/>
  <c r="AB11" i="1"/>
  <c r="AB16" i="1"/>
  <c r="AC16" i="1"/>
  <c r="Z11" i="1"/>
  <c r="AC11" i="1"/>
  <c r="AB24" i="1"/>
  <c r="AA23" i="1"/>
  <c r="AA16" i="1"/>
  <c r="AD21" i="1"/>
  <c r="AD13" i="1"/>
  <c r="AD11" i="1"/>
  <c r="AB13" i="1"/>
  <c r="AC21" i="1"/>
  <c r="AD18" i="1"/>
  <c r="AD24" i="1"/>
  <c r="AD23" i="1"/>
  <c r="AB23" i="1"/>
  <c r="AC22" i="1"/>
  <c r="AB21" i="1"/>
  <c r="AC20" i="1"/>
  <c r="Z19" i="1"/>
  <c r="AA18" i="1"/>
  <c r="AD17" i="1"/>
  <c r="AC14" i="1"/>
  <c r="AA13" i="1"/>
  <c r="AA14" i="1"/>
  <c r="AC19" i="1"/>
  <c r="AD14" i="1"/>
  <c r="AA17" i="1"/>
  <c r="AD19" i="1"/>
  <c r="AB20" i="1"/>
  <c r="Z20" i="1"/>
  <c r="AB14" i="1"/>
  <c r="AA24" i="1"/>
  <c r="Z13" i="1"/>
  <c r="AA22" i="1"/>
  <c r="AC18" i="1"/>
  <c r="AB12" i="1"/>
  <c r="AC15" i="1"/>
  <c r="AC17" i="1"/>
  <c r="AB18" i="1"/>
  <c r="AB15" i="1"/>
  <c r="AD22" i="1"/>
  <c r="Z15" i="1"/>
  <c r="AD15" i="1"/>
  <c r="AA12" i="1"/>
  <c r="Z12" i="1"/>
  <c r="A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63028602-0141-40BE-96D6-25DADCDFE47D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</t>
        </r>
      </text>
    </comment>
  </commentList>
</comments>
</file>

<file path=xl/sharedStrings.xml><?xml version="1.0" encoding="utf-8"?>
<sst xmlns="http://schemas.openxmlformats.org/spreadsheetml/2006/main" count="325" uniqueCount="223">
  <si>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</si>
  <si>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</si>
  <si>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</si>
  <si>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</si>
  <si>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</si>
  <si>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</si>
  <si>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</si>
  <si>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</si>
  <si>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</si>
  <si>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</si>
  <si>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</si>
  <si>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</si>
  <si>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</si>
  <si>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</si>
  <si>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</si>
  <si>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</si>
  <si>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</si>
  <si>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</si>
  <si>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</si>
  <si>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</si>
  <si>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</si>
  <si>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</si>
  <si>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</si>
  <si>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</si>
  <si>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</si>
  <si>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</si>
  <si>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</si>
  <si>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</si>
  <si>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</si>
  <si>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</si>
  <si>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</si>
  <si>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</si>
  <si>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</si>
  <si>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0782</t>
  </si>
  <si>
    <t>0304</t>
  </si>
  <si>
    <t>0303</t>
  </si>
  <si>
    <t>0771</t>
  </si>
  <si>
    <t>0376</t>
  </si>
  <si>
    <t>0767</t>
  </si>
  <si>
    <t>0314</t>
  </si>
  <si>
    <t>0290</t>
  </si>
  <si>
    <t>0315</t>
  </si>
  <si>
    <t>0313</t>
  </si>
  <si>
    <t>0289</t>
  </si>
  <si>
    <t>0295</t>
  </si>
  <si>
    <t>0296</t>
  </si>
  <si>
    <t>0302</t>
  </si>
  <si>
    <t>0337</t>
  </si>
  <si>
    <t>0307</t>
  </si>
  <si>
    <t>0335</t>
  </si>
  <si>
    <t>0291</t>
  </si>
  <si>
    <t>0257</t>
  </si>
  <si>
    <t>0293</t>
  </si>
  <si>
    <t>0334</t>
  </si>
  <si>
    <t>0202</t>
  </si>
  <si>
    <t>0308</t>
  </si>
  <si>
    <t>0361</t>
  </si>
  <si>
    <t>0354</t>
  </si>
  <si>
    <t>0339</t>
  </si>
  <si>
    <t>0311</t>
  </si>
  <si>
    <t>1501</t>
  </si>
  <si>
    <t>0294</t>
  </si>
  <si>
    <t>0330</t>
  </si>
  <si>
    <t>0321</t>
  </si>
  <si>
    <t>3189</t>
  </si>
  <si>
    <t>0299</t>
  </si>
  <si>
    <t>0351</t>
  </si>
  <si>
    <t>0297</t>
  </si>
  <si>
    <t>3269</t>
  </si>
  <si>
    <t>Setting of sterile tray</t>
  </si>
  <si>
    <t>Drainage of major hand or foot infection: Drainage of major abscess with necrosis of tissue</t>
  </si>
  <si>
    <t>Large skin grafts, composite skin grafts, large full thickness free skin grafts</t>
  </si>
  <si>
    <t>Contour grafts (excluding cost of material)</t>
  </si>
  <si>
    <t>Local skin flaps (large, complicated)</t>
  </si>
  <si>
    <t>Other procedures of major technical nature</t>
  </si>
  <si>
    <t>Subsequent major procedures for repair of same lesion</t>
  </si>
  <si>
    <t>Major abdominal lipectomy with repositioning of umbilicus</t>
  </si>
  <si>
    <t>Stitching of soft-tissue injuries: Deep laceration involving limited muscle damage</t>
  </si>
  <si>
    <t>Stitching of soft-tissue injuries: Deep laceration involving extensive muscle damage</t>
  </si>
  <si>
    <t>Major debridement of wound, sloughectomy or secondary suture</t>
  </si>
  <si>
    <t>Excision and repair by direct suture; excision nail fold or other minor procedures of similar magnitude</t>
  </si>
  <si>
    <t>Each additional small procedure done at the same time</t>
  </si>
  <si>
    <t>Excision of large benign tumour (more than 5 cm)</t>
  </si>
  <si>
    <t>Extensive resection for malignant soft tissue tumour including muscle</t>
  </si>
  <si>
    <t>Requiring repair by large skin graft or large local flap or other procedures of similar magnitude</t>
  </si>
  <si>
    <t>Requiring repair by small skin graft or small local flap or other procedures of similar magnitude</t>
  </si>
  <si>
    <t>Biopsy or excision of cyst, benign tumour, aberrant breast tissue, duct papilloma</t>
  </si>
  <si>
    <t>Nipple and areola reconstruction</t>
  </si>
  <si>
    <t>Removal of breast implant by means of capsulectomy: Per breast</t>
  </si>
  <si>
    <t>Implantation of internal subpectoral mammary prosthesis in post mastectomy patients</t>
  </si>
  <si>
    <t>Reduction: Mammoplasty for pathological hypertrophy: Unilateral</t>
  </si>
  <si>
    <t>Reduction: Mammoplasty for pathological hypertrophy: Bilateral</t>
  </si>
  <si>
    <t>Major burns: Resuscitation (including supervision and intravenous therapy - first 48 hours)</t>
  </si>
  <si>
    <t>Tangential excision and grafting: Large</t>
  </si>
  <si>
    <t>Z-plasty</t>
  </si>
  <si>
    <t>Dupuytren's contracture: Fasciectomy</t>
  </si>
  <si>
    <t>Hand: Flexor tendon suture: Primary (per tendon)</t>
  </si>
  <si>
    <t>Extensor tendon suture: Primary (per tendon)</t>
  </si>
  <si>
    <t>Carpal tunnel syndrome</t>
  </si>
  <si>
    <t>Lip reconstruction following an injury: Direct repair</t>
  </si>
  <si>
    <t>Lip reconstruction following an injury or tumour removal: Flap repair</t>
  </si>
  <si>
    <t>Staged procedure for partial or total loss of eyelid: First stage</t>
  </si>
  <si>
    <t>Full thickness eyelid laceration for tumour or injury: Direct repair</t>
  </si>
  <si>
    <t>Blepharoplasty: Upper lid for improvement in function (unilateral)</t>
  </si>
  <si>
    <t>Major congenital deformity reconstruction of external ear: Bilateral</t>
  </si>
  <si>
    <t>Reconstructive procedures and skin graft by myo-cutaneous or fascio-cutaneous flap</t>
  </si>
  <si>
    <t>Reconstructive procedures grafting by micro-vascular re-anastomosis</t>
  </si>
  <si>
    <t xml:space="preserve">Vascularised bone graft with or without soft tissue </t>
  </si>
  <si>
    <t>Total reconstruction of the nose: Including reconstruction of nasal septum , nasal pyramid and nasal tip</t>
  </si>
  <si>
    <t>Reconstruction consisting of any two of the following:Septum plasty,osteotomy,nasal tip reconstruction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</si>
  <si>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</si>
  <si>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</si>
  <si>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</si>
  <si>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</si>
  <si>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</si>
  <si>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COMPARATIVE TARIFFS: Scheme Rates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</si>
  <si>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</si>
  <si>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</si>
  <si>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</si>
  <si>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</si>
  <si>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</si>
  <si>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</si>
  <si>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</si>
  <si>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</si>
  <si>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</si>
  <si>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</si>
  <si>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</si>
  <si>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</si>
  <si>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</si>
  <si>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</si>
  <si>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</si>
  <si>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</si>
  <si>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</si>
  <si>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</si>
  <si>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</si>
  <si>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</si>
  <si>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</si>
  <si>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</si>
  <si>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</si>
  <si>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</si>
  <si>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</si>
  <si>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</si>
  <si>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</si>
  <si>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</si>
  <si>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</si>
  <si>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</si>
  <si>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</si>
  <si>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</si>
  <si>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</si>
  <si>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</si>
  <si>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</si>
  <si>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</si>
  <si>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</si>
  <si>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</si>
  <si>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</si>
  <si>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</si>
  <si>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</si>
  <si>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</si>
  <si>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</si>
  <si>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</si>
  <si>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</si>
  <si>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</si>
  <si>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</si>
  <si>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</si>
  <si>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</si>
  <si>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</si>
  <si>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10. Applicable to Dicovery Physician Quality Network Project Participants (only)</t>
  </si>
  <si>
    <t>11. Applicable to Medihelp Project Participants (only)</t>
  </si>
  <si>
    <t xml:space="preserve">12. The new and updated procedure codes were approved by FCPSA, SEMDSA, SAPPF and SAMA in 2015.  We encourage practitioners to use it. 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</si>
  <si>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</si>
  <si>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</si>
  <si>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</si>
  <si>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</si>
  <si>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</si>
  <si>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</si>
  <si>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</si>
  <si>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</si>
  <si>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</si>
  <si>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</si>
  <si>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</si>
  <si>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</si>
  <si>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</si>
  <si>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</si>
  <si>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</si>
  <si>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</si>
  <si>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</si>
  <si>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</si>
  <si>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</si>
  <si>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</si>
  <si>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</si>
  <si>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</si>
  <si>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</si>
  <si>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</si>
  <si>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</si>
  <si>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</si>
  <si>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</si>
  <si>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</si>
  <si>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</si>
  <si>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</si>
  <si>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 xml:space="preserve"> Non-Network
RCF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</si>
  <si>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</si>
  <si>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</si>
  <si>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</si>
  <si>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</si>
  <si>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</si>
  <si>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</si>
  <si>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HEALTHMAN PLASTIC &amp; RECONSTRUCTIVE SURGERY COSTING GUIDE 2019</t>
  </si>
  <si>
    <t>Code/Scheme</t>
  </si>
  <si>
    <t>Units --&gt;</t>
  </si>
  <si>
    <t>8.9 (GP) /13.4 (S)</t>
  </si>
  <si>
    <t xml:space="preserve">GEMS (non)
-- Physician Fraternity
   - 17, 18, 19, 20, 21, 31
- Surgical Fraternity (From 2019)
   - '24, 26, 28, 30, 36, 42, 44, 46, 114  
</t>
  </si>
  <si>
    <t xml:space="preserve">GEMS (Con)
- Physician Fraternity
   - 17, 18, 19, 20, 21, 31
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</si>
  <si>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</si>
  <si>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</si>
  <si>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 xml:space="preserve">
    Please note that many of the descriptors are shortened versions.  For the full descriptors please refer to the 2019 SAMA eMDCM.</t>
  </si>
  <si>
    <t>4. The HealthMan Rate increased by 7%</t>
  </si>
  <si>
    <t>5.1 Please familiarise yourself with the changes in the Bankmed DPA, effective 1 January 2019</t>
  </si>
  <si>
    <t>5.3 The Discovery Classic DPA OH consult base rate, above which you can balance bill the patient.</t>
  </si>
  <si>
    <t xml:space="preserve">5.4 GEMS has launched a DPA for the following Surgical Discipplines:  24, 26, 28, 30, 36, 42, 44, 46, 114 </t>
  </si>
  <si>
    <t>5.5 Medihelp terminated the CPT-4 coding contract with General surgeons and launched a DPA at 140%</t>
  </si>
  <si>
    <t>5.6 Please note that Discovery ICU coding has separate RCFs  since 2017.</t>
  </si>
  <si>
    <t>8. All Tariffs are inlcusive of VAT (15%)</t>
  </si>
  <si>
    <t>5.2 Bankmed now has one of two DPA's to choose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</si>
</sst>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5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4" fontId="9" fillId="2" borderId="20" xfId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0" fontId="12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0" fontId="3" fillId="2" borderId="10" xfId="0" applyFont="1" applyFill="1" applyBorder="1" applyAlignment="1" applyProtection="1">
      <alignment wrapText="1"/>
      <protection hidden="1"/>
    </xf>
    <xf numFmtId="0" fontId="3" fillId="2" borderId="10" xfId="1" applyNumberFormat="1" applyFont="1" applyFill="1" applyBorder="1" applyAlignment="1" applyProtection="1">
      <alignment wrapText="1"/>
      <protection hidden="1"/>
    </xf>
    <xf numFmtId="164" fontId="3" fillId="2" borderId="10" xfId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164" fontId="3" fillId="2" borderId="10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1" xfId="1" applyNumberFormat="1" applyFont="1" applyFill="1" applyBorder="1" applyAlignment="1" applyProtection="1">
      <alignment wrapText="1"/>
      <protection hidden="1"/>
    </xf>
    <xf numFmtId="0" fontId="7" fillId="4" borderId="12" xfId="0" applyFont="1" applyFill="1" applyBorder="1" applyProtection="1">
      <protection hidden="1"/>
    </xf>
    <xf numFmtId="0" fontId="3" fillId="4" borderId="10" xfId="0" applyFont="1" applyFill="1" applyBorder="1" applyAlignment="1" applyProtection="1">
      <alignment wrapText="1"/>
      <protection hidden="1"/>
    </xf>
    <xf numFmtId="0" fontId="3" fillId="4" borderId="10" xfId="1" applyNumberFormat="1" applyFont="1" applyFill="1" applyBorder="1" applyAlignment="1" applyProtection="1">
      <alignment wrapText="1"/>
      <protection hidden="1"/>
    </xf>
    <xf numFmtId="164" fontId="3" fillId="4" borderId="10" xfId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164" fontId="3" fillId="4" borderId="10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4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11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3" fillId="6" borderId="19" xfId="0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5" fillId="6" borderId="19" xfId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Alignment="1" applyProtection="1">
      <alignment wrapText="1"/>
      <protection hidden="1"/>
    </xf>
    <xf numFmtId="164" fontId="5" fillId="0" borderId="20" xfId="1" applyFont="1" applyFill="1" applyBorder="1" applyProtection="1">
      <protection hidden="1"/>
    </xf>
    <xf numFmtId="164" fontId="5" fillId="0" borderId="20" xfId="1" applyFont="1" applyFill="1" applyBorder="1" applyAlignment="1" applyProtection="1">
      <alignment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15" fillId="2" borderId="12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164" fontId="18" fillId="2" borderId="0" xfId="1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NumberFormat="1" applyFont="1" applyFill="1" applyBorder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1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2" fillId="2" borderId="4" xfId="0" applyFont="1" applyFill="1" applyBorder="1" applyAlignment="1" applyProtection="1">
      <protection hidden="1"/>
    </xf>
    <xf numFmtId="0" fontId="23" fillId="2" borderId="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1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4" xfId="0" applyFont="1" applyFill="1" applyBorder="1" applyAlignment="1" applyProtection="1">
      <protection hidden="1"/>
    </xf>
    <xf numFmtId="0" fontId="26" fillId="2" borderId="4" xfId="0" applyFont="1" applyFill="1" applyBorder="1" applyAlignment="1" applyProtection="1">
      <protection hidden="1"/>
    </xf>
    <xf numFmtId="164" fontId="18" fillId="4" borderId="0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1" xfId="1" applyNumberFormat="1" applyFont="1" applyFill="1" applyBorder="1" applyAlignment="1" applyProtection="1">
      <alignment wrapText="1"/>
      <protection hidden="1"/>
    </xf>
    <xf numFmtId="164" fontId="5" fillId="2" borderId="0" xfId="1" applyFont="1" applyFill="1" applyBorder="1" applyAlignment="1" applyProtection="1">
      <alignment wrapText="1"/>
      <protection hidden="1"/>
    </xf>
    <xf numFmtId="165" fontId="5" fillId="2" borderId="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164" fontId="27" fillId="0" borderId="20" xfId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0" fontId="19" fillId="0" borderId="0" xfId="0" applyFont="1" applyFill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6" fontId="20" fillId="0" borderId="0" xfId="1" applyNumberFormat="1" applyFont="1" applyFill="1" applyAlignment="1" applyProtection="1">
      <alignment horizontal="center" wrapText="1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  <xf numFmtId="0" fontId="28" fillId="8" borderId="1" xfId="0" applyFont="1" applyFill="1" applyBorder="1" applyProtection="1">
      <protection hidden="1"/>
    </xf>
    <xf numFmtId="0" fontId="28" fillId="8" borderId="1" xfId="0" applyFont="1" applyFill="1" applyBorder="1" applyAlignment="1" applyProtection="1">
      <alignment horizontal="center"/>
      <protection hidden="1"/>
    </xf>
    <xf numFmtId="0" fontId="28" fillId="8" borderId="1" xfId="0" quotePrefix="1" applyFont="1" applyFill="1" applyBorder="1" applyAlignment="1" applyProtection="1">
      <alignment horizontal="center"/>
      <protection hidden="1"/>
    </xf>
    <xf numFmtId="0" fontId="28" fillId="8" borderId="1" xfId="0" applyFont="1" applyFill="1" applyBorder="1" applyAlignment="1" applyProtection="1">
      <alignment horizontal="center" wrapText="1"/>
      <protection hidden="1"/>
    </xf>
    <xf numFmtId="165" fontId="28" fillId="8" borderId="1" xfId="1" applyNumberFormat="1" applyFont="1" applyFill="1" applyBorder="1" applyAlignment="1" applyProtection="1">
      <alignment horizontal="center"/>
      <protection hidden="1"/>
    </xf>
    <xf numFmtId="166" fontId="28" fillId="8" borderId="1" xfId="1" applyNumberFormat="1" applyFont="1" applyFill="1" applyBorder="1" applyAlignment="1" applyProtection="1">
      <alignment horizontal="center" wrapText="1"/>
      <protection hidden="1"/>
    </xf>
    <xf numFmtId="167" fontId="28" fillId="8" borderId="1" xfId="1" applyNumberFormat="1" applyFont="1" applyFill="1" applyBorder="1" applyAlignment="1" applyProtection="1">
      <alignment horizontal="center" wrapText="1"/>
      <protection hidden="1"/>
    </xf>
    <xf numFmtId="0" fontId="28" fillId="8" borderId="1" xfId="0" applyFont="1" applyFill="1" applyBorder="1" applyAlignment="1" applyProtection="1">
      <alignment wrapText="1"/>
      <protection hidden="1"/>
    </xf>
    <xf numFmtId="0" fontId="28" fillId="8" borderId="1" xfId="0" quotePrefix="1" applyFont="1" applyFill="1" applyBorder="1" applyAlignment="1" applyProtection="1">
      <alignment horizontal="center" wrapText="1"/>
      <protection hidden="1"/>
    </xf>
    <xf numFmtId="165" fontId="28" fillId="8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Alignment="1" applyProtection="1">
      <alignment wrapText="1"/>
      <protection hidden="1"/>
    </xf>
    <xf numFmtId="165" fontId="20" fillId="9" borderId="1" xfId="1" applyNumberFormat="1" applyFont="1" applyFill="1" applyBorder="1" applyAlignment="1" applyProtection="1">
      <alignment horizontal="center"/>
      <protection hidden="1"/>
    </xf>
    <xf numFmtId="166" fontId="28" fillId="10" borderId="1" xfId="1" applyNumberFormat="1" applyFont="1" applyFill="1" applyBorder="1" applyAlignment="1" applyProtection="1">
      <alignment wrapText="1"/>
      <protection hidden="1"/>
    </xf>
    <xf numFmtId="167" fontId="28" fillId="10" borderId="1" xfId="1" applyNumberFormat="1" applyFont="1" applyFill="1" applyBorder="1" applyAlignment="1" applyProtection="1">
      <alignment wrapText="1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6" fontId="21" fillId="8" borderId="1" xfId="1" applyNumberFormat="1" applyFont="1" applyFill="1" applyBorder="1" applyAlignment="1" applyProtection="1">
      <alignment wrapText="1"/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166" fontId="20" fillId="8" borderId="0" xfId="1" applyNumberFormat="1" applyFont="1" applyFill="1" applyAlignment="1" applyProtection="1">
      <alignment horizontal="center" wrapText="1"/>
      <protection hidden="1"/>
    </xf>
    <xf numFmtId="167" fontId="20" fillId="8" borderId="0" xfId="1" applyNumberFormat="1" applyFont="1" applyFill="1" applyAlignment="1" applyProtection="1">
      <alignment horizontal="center" wrapText="1"/>
      <protection hidden="1"/>
    </xf>
    <xf numFmtId="0" fontId="18" fillId="0" borderId="4" xfId="0" applyFont="1" applyFill="1" applyBorder="1" applyAlignment="1" applyProtection="1">
      <protection hidden="1"/>
    </xf>
    <xf numFmtId="0" fontId="31" fillId="2" borderId="4" xfId="0" applyFont="1" applyFill="1" applyBorder="1" applyAlignment="1" applyProtection="1"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ewald\Local%20Settings\Temporary%20Internet%20Files\Content.IE5\TFZJTDCA\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05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102" bestFit="1" customWidth="1"/>
    <col min="2" max="2" width="65.42578125" style="72" bestFit="1" customWidth="1"/>
    <col min="3" max="3" width="11.7109375" style="4" bestFit="1" customWidth="1"/>
    <col min="4" max="4" width="10.28515625" style="8" bestFit="1" customWidth="1"/>
    <col min="5" max="5" width="10.71093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2" width="11.28515625" style="9" customWidth="1"/>
    <col min="13" max="14" width="14.42578125" style="9" bestFit="1" customWidth="1"/>
    <col min="15" max="16" width="11.28515625" style="9" customWidth="1"/>
    <col min="17" max="17" width="10.28515625" style="10" bestFit="1" customWidth="1"/>
    <col min="18" max="18" width="7.7109375" style="9" bestFit="1" customWidth="1"/>
    <col min="19" max="20" width="11.28515625" style="9" customWidth="1"/>
    <col min="21" max="21" width="10.28515625" style="10" bestFit="1" customWidth="1"/>
    <col min="22" max="22" width="11.140625" style="9" customWidth="1"/>
    <col min="23" max="23" width="10.28515625" style="10" bestFit="1" customWidth="1"/>
    <col min="24" max="24" width="11" style="9" customWidth="1"/>
    <col min="25" max="26" width="10.28515625" style="4" bestFit="1" customWidth="1"/>
    <col min="27" max="27" width="11.140625" style="4" customWidth="1"/>
    <col min="28" max="30" width="10.28515625" style="4" bestFit="1" customWidth="1"/>
    <col min="31" max="35" width="10.28515625" style="8" bestFit="1" customWidth="1"/>
    <col min="36" max="36" width="11" style="8" customWidth="1"/>
    <col min="37" max="37" width="11" style="9" customWidth="1"/>
    <col min="38" max="38" width="11" style="8" customWidth="1"/>
    <col min="39" max="39" width="11" style="9" customWidth="1"/>
    <col min="40" max="50" width="10.28515625" style="8" bestFit="1" customWidth="1"/>
    <col min="51" max="52" width="11.28515625" style="9" bestFit="1" customWidth="1"/>
    <col min="53" max="16384" width="9.140625" style="4"/>
  </cols>
  <sheetData>
    <row r="1" spans="1:52" ht="23.25" x14ac:dyDescent="0.35">
      <c r="A1" s="1" t="s">
        <v>206</v>
      </c>
      <c r="B1" s="2"/>
      <c r="C1" s="2"/>
      <c r="D1" s="2"/>
      <c r="E1" s="2"/>
      <c r="F1" s="104"/>
      <c r="G1" s="2"/>
      <c r="H1" s="10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2">
      <c r="A2" s="5"/>
      <c r="B2" s="6"/>
      <c r="C2" s="7"/>
    </row>
    <row r="3" spans="1:52" ht="15.75" x14ac:dyDescent="0.25">
      <c r="A3" s="118" t="s">
        <v>115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20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</row>
    <row r="4" spans="1:52" ht="15.75" x14ac:dyDescent="0.25">
      <c r="A4" s="127"/>
      <c r="B4" s="128"/>
      <c r="C4" s="167"/>
      <c r="D4" s="239" t="s">
        <v>169</v>
      </c>
      <c r="E4" s="241"/>
      <c r="F4" s="247" t="s">
        <v>170</v>
      </c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39" t="s">
        <v>143</v>
      </c>
      <c r="R4" s="240"/>
      <c r="S4" s="240"/>
      <c r="T4" s="241"/>
      <c r="U4" s="239" t="s">
        <v>144</v>
      </c>
      <c r="V4" s="240"/>
      <c r="W4" s="240"/>
      <c r="X4" s="240"/>
      <c r="Y4" s="240"/>
      <c r="Z4" s="240"/>
      <c r="AA4" s="240"/>
      <c r="AB4" s="240"/>
      <c r="AC4" s="240"/>
      <c r="AD4" s="241"/>
      <c r="AE4" s="239" t="s">
        <v>146</v>
      </c>
      <c r="AF4" s="240"/>
      <c r="AG4" s="240"/>
      <c r="AH4" s="240"/>
      <c r="AI4" s="241"/>
      <c r="AJ4" s="239" t="s">
        <v>154</v>
      </c>
      <c r="AK4" s="240"/>
      <c r="AL4" s="240"/>
      <c r="AM4" s="241"/>
      <c r="AN4" s="239" t="s">
        <v>155</v>
      </c>
      <c r="AO4" s="240"/>
      <c r="AP4" s="241"/>
      <c r="AQ4" s="242" t="s">
        <v>171</v>
      </c>
      <c r="AR4" s="243"/>
      <c r="AS4" s="243"/>
      <c r="AT4" s="243"/>
      <c r="AU4" s="244" t="s">
        <v>172</v>
      </c>
      <c r="AV4" s="245"/>
      <c r="AW4" s="245"/>
      <c r="AX4" s="245"/>
      <c r="AY4" s="245"/>
      <c r="AZ4" s="246"/>
    </row>
    <row r="5" spans="1:52" ht="84" customHeight="1" x14ac:dyDescent="0.2">
      <c r="A5" s="11" t="s">
        <v>0</v>
      </c>
      <c r="B5" s="12" t="s">
        <v>1</v>
      </c>
      <c r="C5" s="125" t="s">
        <v>2</v>
      </c>
      <c r="D5" s="13" t="s">
        <v>173</v>
      </c>
      <c r="E5" s="14" t="s">
        <v>174</v>
      </c>
      <c r="F5" s="13" t="s">
        <v>175</v>
      </c>
      <c r="G5" s="13" t="s">
        <v>176</v>
      </c>
      <c r="H5" s="13" t="s">
        <v>177</v>
      </c>
      <c r="I5" s="13" t="s">
        <v>178</v>
      </c>
      <c r="J5" s="14" t="s">
        <v>180</v>
      </c>
      <c r="K5" s="14" t="s">
        <v>180</v>
      </c>
      <c r="L5" s="14" t="s">
        <v>180</v>
      </c>
      <c r="M5" s="14" t="s">
        <v>180</v>
      </c>
      <c r="N5" s="14" t="s">
        <v>180</v>
      </c>
      <c r="O5" s="14" t="s">
        <v>180</v>
      </c>
      <c r="P5" s="14" t="s">
        <v>180</v>
      </c>
      <c r="Q5" s="13" t="s">
        <v>179</v>
      </c>
      <c r="R5" s="14" t="s">
        <v>174</v>
      </c>
      <c r="S5" s="14" t="s">
        <v>180</v>
      </c>
      <c r="T5" s="14" t="s">
        <v>180</v>
      </c>
      <c r="U5" s="13" t="s">
        <v>175</v>
      </c>
      <c r="V5" s="14" t="s">
        <v>199</v>
      </c>
      <c r="W5" s="13" t="s">
        <v>177</v>
      </c>
      <c r="X5" s="13" t="s">
        <v>178</v>
      </c>
      <c r="Y5" s="168" t="s">
        <v>181</v>
      </c>
      <c r="Z5" s="168" t="s">
        <v>182</v>
      </c>
      <c r="AA5" s="168" t="s">
        <v>183</v>
      </c>
      <c r="AB5" s="168" t="s">
        <v>184</v>
      </c>
      <c r="AC5" s="168" t="s">
        <v>185</v>
      </c>
      <c r="AD5" s="168" t="s">
        <v>186</v>
      </c>
      <c r="AE5" s="13" t="s">
        <v>187</v>
      </c>
      <c r="AF5" s="13" t="s">
        <v>174</v>
      </c>
      <c r="AG5" s="13" t="s">
        <v>180</v>
      </c>
      <c r="AH5" s="13" t="s">
        <v>180</v>
      </c>
      <c r="AI5" s="13" t="s">
        <v>180</v>
      </c>
      <c r="AJ5" s="13" t="s">
        <v>188</v>
      </c>
      <c r="AK5" s="13" t="s">
        <v>189</v>
      </c>
      <c r="AL5" s="13" t="s">
        <v>190</v>
      </c>
      <c r="AM5" s="13" t="s">
        <v>191</v>
      </c>
      <c r="AN5" s="169" t="s">
        <v>192</v>
      </c>
      <c r="AO5" s="14" t="s">
        <v>174</v>
      </c>
      <c r="AP5" s="14" t="s">
        <v>180</v>
      </c>
      <c r="AQ5" s="13" t="s">
        <v>192</v>
      </c>
      <c r="AR5" s="14" t="s">
        <v>174</v>
      </c>
      <c r="AS5" s="13" t="s">
        <v>193</v>
      </c>
      <c r="AT5" s="13" t="s">
        <v>193</v>
      </c>
      <c r="AU5" s="13" t="s">
        <v>194</v>
      </c>
      <c r="AV5" s="13" t="s">
        <v>195</v>
      </c>
      <c r="AW5" s="13" t="s">
        <v>196</v>
      </c>
      <c r="AX5" s="14" t="s">
        <v>197</v>
      </c>
      <c r="AY5" s="13" t="s">
        <v>198</v>
      </c>
      <c r="AZ5" s="14" t="s">
        <v>114</v>
      </c>
    </row>
    <row r="6" spans="1:52" ht="13.5" customHeight="1" x14ac:dyDescent="0.2">
      <c r="A6" s="15"/>
      <c r="B6" s="16"/>
      <c r="C6" s="126"/>
      <c r="D6" s="17"/>
      <c r="E6" s="18"/>
      <c r="F6" s="105"/>
      <c r="G6" s="18"/>
      <c r="H6" s="105"/>
      <c r="I6" s="18"/>
      <c r="J6" s="21">
        <v>1.1000000000000001</v>
      </c>
      <c r="K6" s="21">
        <v>1.37</v>
      </c>
      <c r="L6" s="21">
        <v>1.47</v>
      </c>
      <c r="M6" s="21">
        <v>1.62</v>
      </c>
      <c r="N6" s="21">
        <v>2</v>
      </c>
      <c r="O6" s="21">
        <v>2.15</v>
      </c>
      <c r="P6" s="21">
        <v>3</v>
      </c>
      <c r="Q6" s="105"/>
      <c r="R6" s="18"/>
      <c r="S6" s="21">
        <v>1.3</v>
      </c>
      <c r="T6" s="21">
        <v>1.5</v>
      </c>
      <c r="U6" s="17"/>
      <c r="V6" s="19"/>
      <c r="W6" s="17"/>
      <c r="X6" s="19"/>
      <c r="Y6" s="20">
        <v>1.1000000000000001</v>
      </c>
      <c r="Z6" s="20">
        <v>1.37</v>
      </c>
      <c r="AA6" s="20">
        <v>1.62</v>
      </c>
      <c r="AB6" s="20">
        <v>1.47</v>
      </c>
      <c r="AC6" s="20">
        <v>2.17</v>
      </c>
      <c r="AD6" s="20">
        <v>3</v>
      </c>
      <c r="AE6" s="17"/>
      <c r="AF6" s="17"/>
      <c r="AG6" s="21">
        <v>1.65</v>
      </c>
      <c r="AH6" s="21">
        <v>2.1</v>
      </c>
      <c r="AI6" s="21">
        <v>3</v>
      </c>
      <c r="AJ6" s="17"/>
      <c r="AK6" s="19"/>
      <c r="AL6" s="17"/>
      <c r="AM6" s="19"/>
      <c r="AN6" s="170"/>
      <c r="AO6" s="18"/>
      <c r="AP6" s="21">
        <v>1.5</v>
      </c>
      <c r="AQ6" s="17"/>
      <c r="AR6" s="17"/>
      <c r="AS6" s="21">
        <v>1.3</v>
      </c>
      <c r="AT6" s="21">
        <v>1.45</v>
      </c>
      <c r="AU6" s="17"/>
      <c r="AV6" s="17"/>
      <c r="AW6" s="17"/>
      <c r="AX6" s="19"/>
      <c r="AY6" s="18"/>
      <c r="AZ6" s="18"/>
    </row>
    <row r="7" spans="1:52" ht="13.5" customHeight="1" x14ac:dyDescent="0.2">
      <c r="A7" s="15"/>
      <c r="B7" s="16"/>
      <c r="C7" s="171" t="s">
        <v>5</v>
      </c>
      <c r="D7" s="172" t="s">
        <v>6</v>
      </c>
      <c r="E7" s="173" t="s">
        <v>6</v>
      </c>
      <c r="F7" s="172" t="s">
        <v>6</v>
      </c>
      <c r="G7" s="173" t="s">
        <v>6</v>
      </c>
      <c r="H7" s="173" t="s">
        <v>6</v>
      </c>
      <c r="I7" s="173" t="s">
        <v>6</v>
      </c>
      <c r="J7" s="173" t="s">
        <v>6</v>
      </c>
      <c r="K7" s="173" t="s">
        <v>6</v>
      </c>
      <c r="L7" s="173" t="s">
        <v>6</v>
      </c>
      <c r="M7" s="173" t="s">
        <v>6</v>
      </c>
      <c r="N7" s="173" t="s">
        <v>6</v>
      </c>
      <c r="O7" s="173" t="s">
        <v>6</v>
      </c>
      <c r="P7" s="173" t="s">
        <v>6</v>
      </c>
      <c r="Q7" s="173" t="s">
        <v>6</v>
      </c>
      <c r="R7" s="173" t="s">
        <v>6</v>
      </c>
      <c r="S7" s="173" t="s">
        <v>6</v>
      </c>
      <c r="T7" s="173" t="s">
        <v>6</v>
      </c>
      <c r="U7" s="173" t="s">
        <v>6</v>
      </c>
      <c r="V7" s="173" t="s">
        <v>6</v>
      </c>
      <c r="W7" s="173" t="s">
        <v>6</v>
      </c>
      <c r="X7" s="173" t="s">
        <v>6</v>
      </c>
      <c r="Y7" s="173" t="s">
        <v>6</v>
      </c>
      <c r="Z7" s="173" t="s">
        <v>6</v>
      </c>
      <c r="AA7" s="173" t="s">
        <v>6</v>
      </c>
      <c r="AB7" s="173" t="s">
        <v>6</v>
      </c>
      <c r="AC7" s="173" t="s">
        <v>6</v>
      </c>
      <c r="AD7" s="173" t="s">
        <v>6</v>
      </c>
      <c r="AE7" s="173" t="s">
        <v>6</v>
      </c>
      <c r="AF7" s="173" t="s">
        <v>6</v>
      </c>
      <c r="AG7" s="173" t="s">
        <v>6</v>
      </c>
      <c r="AH7" s="173" t="s">
        <v>6</v>
      </c>
      <c r="AI7" s="173" t="s">
        <v>6</v>
      </c>
      <c r="AJ7" s="173" t="s">
        <v>6</v>
      </c>
      <c r="AK7" s="173" t="s">
        <v>6</v>
      </c>
      <c r="AL7" s="173" t="s">
        <v>6</v>
      </c>
      <c r="AM7" s="173" t="s">
        <v>6</v>
      </c>
      <c r="AN7" s="174" t="s">
        <v>6</v>
      </c>
      <c r="AO7" s="173" t="s">
        <v>6</v>
      </c>
      <c r="AP7" s="173" t="s">
        <v>6</v>
      </c>
      <c r="AQ7" s="172" t="s">
        <v>6</v>
      </c>
      <c r="AR7" s="173" t="s">
        <v>6</v>
      </c>
      <c r="AS7" s="173" t="s">
        <v>6</v>
      </c>
      <c r="AT7" s="173" t="s">
        <v>6</v>
      </c>
      <c r="AU7" s="172" t="s">
        <v>6</v>
      </c>
      <c r="AV7" s="173" t="s">
        <v>6</v>
      </c>
      <c r="AW7" s="172" t="s">
        <v>6</v>
      </c>
      <c r="AX7" s="173" t="s">
        <v>6</v>
      </c>
      <c r="AY7" s="173" t="s">
        <v>6</v>
      </c>
      <c r="AZ7" s="173" t="s">
        <v>6</v>
      </c>
    </row>
    <row r="8" spans="1:52" x14ac:dyDescent="0.2">
      <c r="A8" s="22"/>
      <c r="B8" s="23" t="s">
        <v>3</v>
      </c>
      <c r="C8" s="24"/>
      <c r="D8" s="25"/>
      <c r="E8" s="26"/>
      <c r="F8" s="25"/>
      <c r="G8" s="26"/>
      <c r="H8" s="25"/>
      <c r="I8" s="26"/>
      <c r="J8" s="26"/>
      <c r="K8" s="26"/>
      <c r="L8" s="26"/>
      <c r="M8" s="26"/>
      <c r="N8" s="26"/>
      <c r="O8" s="26"/>
      <c r="P8" s="26"/>
      <c r="Q8" s="27"/>
      <c r="R8" s="26"/>
      <c r="S8" s="26"/>
      <c r="T8" s="26"/>
      <c r="U8" s="27"/>
      <c r="V8" s="26"/>
      <c r="W8" s="27"/>
      <c r="X8" s="26"/>
      <c r="Y8" s="28"/>
      <c r="Z8" s="28"/>
      <c r="AA8" s="29"/>
      <c r="AB8" s="29"/>
      <c r="AC8" s="29"/>
      <c r="AD8" s="29"/>
      <c r="AE8" s="27"/>
      <c r="AF8" s="26"/>
      <c r="AG8" s="25"/>
      <c r="AH8" s="25"/>
      <c r="AI8" s="30"/>
      <c r="AJ8" s="25"/>
      <c r="AK8" s="25"/>
      <c r="AL8" s="25"/>
      <c r="AM8" s="25"/>
      <c r="AN8" s="27"/>
      <c r="AO8" s="26"/>
      <c r="AP8" s="25"/>
      <c r="AQ8" s="27"/>
      <c r="AR8" s="26"/>
      <c r="AS8" s="25"/>
      <c r="AT8" s="25"/>
      <c r="AU8" s="27"/>
      <c r="AV8" s="26"/>
      <c r="AW8" s="27"/>
      <c r="AX8" s="26"/>
      <c r="AY8" s="26"/>
      <c r="AZ8" s="26"/>
    </row>
    <row r="9" spans="1:52" x14ac:dyDescent="0.2">
      <c r="A9" s="31"/>
      <c r="B9" s="32"/>
      <c r="C9" s="33"/>
      <c r="D9" s="34"/>
      <c r="E9" s="35"/>
      <c r="F9" s="34"/>
      <c r="G9" s="35"/>
      <c r="H9" s="34"/>
      <c r="I9" s="35"/>
      <c r="J9" s="107"/>
      <c r="K9" s="107"/>
      <c r="L9" s="107"/>
      <c r="M9" s="108"/>
      <c r="N9" s="108"/>
      <c r="O9" s="108"/>
      <c r="P9" s="108"/>
      <c r="Q9" s="36"/>
      <c r="R9" s="35"/>
      <c r="S9" s="108"/>
      <c r="T9" s="108"/>
      <c r="U9" s="36"/>
      <c r="V9" s="35"/>
      <c r="W9" s="36"/>
      <c r="X9" s="35"/>
      <c r="Y9" s="107"/>
      <c r="Z9" s="107"/>
      <c r="AA9" s="107"/>
      <c r="AB9" s="107"/>
      <c r="AC9" s="107"/>
      <c r="AD9" s="107"/>
      <c r="AE9" s="34"/>
      <c r="AF9" s="34"/>
      <c r="AG9" s="109"/>
      <c r="AH9" s="109"/>
      <c r="AI9" s="109"/>
      <c r="AJ9" s="36"/>
      <c r="AK9" s="35"/>
      <c r="AL9" s="36"/>
      <c r="AM9" s="35"/>
      <c r="AN9" s="34"/>
      <c r="AO9" s="34"/>
      <c r="AP9" s="109"/>
      <c r="AQ9" s="34"/>
      <c r="AR9" s="34"/>
      <c r="AS9" s="109"/>
      <c r="AT9" s="109"/>
      <c r="AU9" s="34"/>
      <c r="AV9" s="34"/>
      <c r="AW9" s="34"/>
      <c r="AX9" s="34"/>
      <c r="AY9" s="36"/>
      <c r="AZ9" s="35"/>
    </row>
    <row r="10" spans="1:52" x14ac:dyDescent="0.2">
      <c r="A10" s="37"/>
      <c r="B10" s="38" t="s">
        <v>111</v>
      </c>
      <c r="C10" s="39"/>
      <c r="D10" s="40"/>
      <c r="E10" s="41"/>
      <c r="F10" s="45"/>
      <c r="G10" s="41"/>
      <c r="H10" s="45"/>
      <c r="I10" s="41"/>
      <c r="J10" s="110"/>
      <c r="K10" s="110"/>
      <c r="L10" s="110"/>
      <c r="M10" s="111"/>
      <c r="N10" s="111"/>
      <c r="O10" s="111"/>
      <c r="P10" s="111"/>
      <c r="Q10" s="42"/>
      <c r="R10" s="43"/>
      <c r="S10" s="111"/>
      <c r="T10" s="111"/>
      <c r="U10" s="42"/>
      <c r="V10" s="43"/>
      <c r="W10" s="42"/>
      <c r="X10" s="43"/>
      <c r="Y10" s="110"/>
      <c r="Z10" s="110"/>
      <c r="AA10" s="110"/>
      <c r="AB10" s="110"/>
      <c r="AC10" s="110"/>
      <c r="AD10" s="110"/>
      <c r="AE10" s="42"/>
      <c r="AF10" s="44"/>
      <c r="AG10" s="112"/>
      <c r="AH10" s="112"/>
      <c r="AI10" s="112"/>
      <c r="AJ10" s="45"/>
      <c r="AK10" s="41"/>
      <c r="AL10" s="45"/>
      <c r="AM10" s="41"/>
      <c r="AN10" s="42"/>
      <c r="AO10" s="44"/>
      <c r="AP10" s="112"/>
      <c r="AQ10" s="42"/>
      <c r="AR10" s="44"/>
      <c r="AS10" s="112"/>
      <c r="AT10" s="112"/>
      <c r="AU10" s="42"/>
      <c r="AV10" s="44"/>
      <c r="AW10" s="177"/>
      <c r="AX10" s="44"/>
      <c r="AY10" s="46"/>
      <c r="AZ10" s="44"/>
    </row>
    <row r="11" spans="1:52" x14ac:dyDescent="0.2">
      <c r="A11" s="47" t="s">
        <v>7</v>
      </c>
      <c r="B11" s="48" t="s">
        <v>8</v>
      </c>
      <c r="C11" s="49">
        <v>15</v>
      </c>
      <c r="D11" s="42">
        <f t="shared" ref="D11:D25" si="0">ROUND(E11*C11,1)</f>
        <v>753.2</v>
      </c>
      <c r="E11" s="41">
        <f>RCF!C$43</f>
        <v>50.210999999999999</v>
      </c>
      <c r="F11" s="124">
        <v>330.4</v>
      </c>
      <c r="G11" s="122">
        <f>F11/C11</f>
        <v>22.026666666666664</v>
      </c>
      <c r="H11" s="124">
        <f>ROUNDDOWN(F11*1.039,1)</f>
        <v>343.2</v>
      </c>
      <c r="I11" s="122">
        <f>H11/C11</f>
        <v>22.88</v>
      </c>
      <c r="J11" s="112">
        <f t="shared" ref="J11:P25" si="1">ROUND($C11*$I11*J$6,1)</f>
        <v>377.5</v>
      </c>
      <c r="K11" s="112">
        <f t="shared" si="1"/>
        <v>470.2</v>
      </c>
      <c r="L11" s="112">
        <f t="shared" si="1"/>
        <v>504.5</v>
      </c>
      <c r="M11" s="112">
        <f t="shared" si="1"/>
        <v>556</v>
      </c>
      <c r="N11" s="112">
        <f t="shared" si="1"/>
        <v>686.4</v>
      </c>
      <c r="O11" s="112">
        <f t="shared" si="1"/>
        <v>737.9</v>
      </c>
      <c r="P11" s="112">
        <f t="shared" si="1"/>
        <v>1029.5999999999999</v>
      </c>
      <c r="Q11" s="123">
        <v>336.8</v>
      </c>
      <c r="R11" s="44">
        <f>Q11/C11</f>
        <v>22.453333333333333</v>
      </c>
      <c r="S11" s="112">
        <f>ROUNDDOWN($Q11*S$6,1)</f>
        <v>437.8</v>
      </c>
      <c r="T11" s="112">
        <f>ROUNDDOWN($Q11*T$6,1)</f>
        <v>505.2</v>
      </c>
      <c r="U11" s="123">
        <v>223.2</v>
      </c>
      <c r="V11" s="44">
        <f>U11/C11</f>
        <v>14.879999999999999</v>
      </c>
      <c r="W11" s="123">
        <v>237.8</v>
      </c>
      <c r="X11" s="44">
        <f t="shared" ref="X11:X25" si="2">W11/C11</f>
        <v>15.853333333333333</v>
      </c>
      <c r="Y11" s="112">
        <f>ROUNDDOWN($W11*Y$6,1)</f>
        <v>261.5</v>
      </c>
      <c r="Z11" s="112">
        <f t="shared" ref="Z11:AD16" si="3">ROUND($C11*$X11*Z$6,1)</f>
        <v>325.8</v>
      </c>
      <c r="AA11" s="112">
        <f t="shared" si="3"/>
        <v>385.2</v>
      </c>
      <c r="AB11" s="112">
        <f t="shared" si="3"/>
        <v>349.6</v>
      </c>
      <c r="AC11" s="112">
        <f t="shared" si="3"/>
        <v>516</v>
      </c>
      <c r="AD11" s="112">
        <f t="shared" si="3"/>
        <v>713.4</v>
      </c>
      <c r="AE11" s="42">
        <v>336.5</v>
      </c>
      <c r="AF11" s="121">
        <f>AE11/C11</f>
        <v>22.433333333333334</v>
      </c>
      <c r="AG11" s="112">
        <f t="shared" ref="AG11:AI25" si="4">ROUND($AE11*AG$6,1)</f>
        <v>555.20000000000005</v>
      </c>
      <c r="AH11" s="112">
        <f t="shared" si="4"/>
        <v>706.7</v>
      </c>
      <c r="AI11" s="112">
        <f t="shared" si="4"/>
        <v>1009.5</v>
      </c>
      <c r="AJ11" s="123">
        <v>335.7</v>
      </c>
      <c r="AK11" s="41">
        <f>AJ11/C11</f>
        <v>22.38</v>
      </c>
      <c r="AL11" s="123">
        <v>439.7</v>
      </c>
      <c r="AM11" s="41">
        <f>AL11/C11</f>
        <v>29.313333333333333</v>
      </c>
      <c r="AN11" s="176">
        <f>ROUNDDOWN(AO11*C11,1)</f>
        <v>350.7</v>
      </c>
      <c r="AO11" s="121">
        <f>RCF!I$33</f>
        <v>23.384</v>
      </c>
      <c r="AP11" s="112">
        <f>ROUNDDOWN($AN11*AP$6,1)</f>
        <v>526</v>
      </c>
      <c r="AQ11" s="124">
        <v>353.6</v>
      </c>
      <c r="AR11" s="121">
        <f>AQ11/C11</f>
        <v>23.573333333333334</v>
      </c>
      <c r="AS11" s="112">
        <f>ROUNDDOWN($AQ11*AS$6,1)</f>
        <v>459.6</v>
      </c>
      <c r="AT11" s="112">
        <f>ROUNDDOWN($AQ11*AT$6,1)</f>
        <v>512.70000000000005</v>
      </c>
      <c r="AU11" s="42">
        <v>345.1</v>
      </c>
      <c r="AV11" s="121">
        <f>AU11/C11</f>
        <v>23.006666666666668</v>
      </c>
      <c r="AW11" s="42">
        <v>351.8</v>
      </c>
      <c r="AX11" s="121">
        <f>AW11/C11</f>
        <v>23.453333333333333</v>
      </c>
      <c r="AY11" s="176">
        <f>ROUNDDOWN(C11*AZ11,1)</f>
        <v>344.7</v>
      </c>
      <c r="AZ11" s="121">
        <f>RCF!I$41</f>
        <v>22.981999999999999</v>
      </c>
    </row>
    <row r="12" spans="1:52" x14ac:dyDescent="0.2">
      <c r="A12" s="47" t="s">
        <v>9</v>
      </c>
      <c r="B12" s="48" t="s">
        <v>10</v>
      </c>
      <c r="C12" s="49">
        <v>15</v>
      </c>
      <c r="D12" s="42">
        <f t="shared" si="0"/>
        <v>753.2</v>
      </c>
      <c r="E12" s="41">
        <f>RCF!C$43</f>
        <v>50.210999999999999</v>
      </c>
      <c r="F12" s="124">
        <v>330.4</v>
      </c>
      <c r="G12" s="122">
        <f t="shared" ref="G12:G25" si="5">F12/C12</f>
        <v>22.026666666666664</v>
      </c>
      <c r="H12" s="124">
        <f t="shared" ref="H12:H25" si="6">ROUNDDOWN(F12*1.039,1)</f>
        <v>343.2</v>
      </c>
      <c r="I12" s="122">
        <f t="shared" ref="I12:I25" si="7">H12/C12</f>
        <v>22.88</v>
      </c>
      <c r="J12" s="112">
        <f t="shared" si="1"/>
        <v>377.5</v>
      </c>
      <c r="K12" s="112">
        <f t="shared" si="1"/>
        <v>470.2</v>
      </c>
      <c r="L12" s="112">
        <f t="shared" si="1"/>
        <v>504.5</v>
      </c>
      <c r="M12" s="112">
        <f t="shared" si="1"/>
        <v>556</v>
      </c>
      <c r="N12" s="112">
        <f t="shared" si="1"/>
        <v>686.4</v>
      </c>
      <c r="O12" s="112">
        <f t="shared" si="1"/>
        <v>737.9</v>
      </c>
      <c r="P12" s="112">
        <f t="shared" si="1"/>
        <v>1029.5999999999999</v>
      </c>
      <c r="Q12" s="123">
        <v>336.8</v>
      </c>
      <c r="R12" s="44">
        <f t="shared" ref="R12:R25" si="8">Q12/C12</f>
        <v>22.453333333333333</v>
      </c>
      <c r="S12" s="112">
        <f t="shared" ref="S12:T25" si="9">ROUNDDOWN($Q12*S$6,1)</f>
        <v>437.8</v>
      </c>
      <c r="T12" s="112">
        <f t="shared" si="9"/>
        <v>505.2</v>
      </c>
      <c r="U12" s="123">
        <v>311.39999999999998</v>
      </c>
      <c r="V12" s="44">
        <f t="shared" ref="V12:V25" si="10">U12/C12</f>
        <v>20.759999999999998</v>
      </c>
      <c r="W12" s="123">
        <v>331.6</v>
      </c>
      <c r="X12" s="44">
        <f t="shared" si="2"/>
        <v>22.106666666666669</v>
      </c>
      <c r="Y12" s="112">
        <f t="shared" ref="Y12:Y24" si="11">ROUNDDOWN($W12*Y$6,1)</f>
        <v>364.7</v>
      </c>
      <c r="Z12" s="112">
        <f t="shared" si="3"/>
        <v>454.3</v>
      </c>
      <c r="AA12" s="112">
        <f t="shared" si="3"/>
        <v>537.20000000000005</v>
      </c>
      <c r="AB12" s="112">
        <f t="shared" si="3"/>
        <v>487.5</v>
      </c>
      <c r="AC12" s="112">
        <f t="shared" si="3"/>
        <v>719.6</v>
      </c>
      <c r="AD12" s="112">
        <f t="shared" si="3"/>
        <v>994.8</v>
      </c>
      <c r="AE12" s="42">
        <v>336.5</v>
      </c>
      <c r="AF12" s="121">
        <f t="shared" ref="AF12:AF25" si="12">AE12/C12</f>
        <v>22.433333333333334</v>
      </c>
      <c r="AG12" s="112">
        <f t="shared" si="4"/>
        <v>555.20000000000005</v>
      </c>
      <c r="AH12" s="112">
        <f t="shared" si="4"/>
        <v>706.7</v>
      </c>
      <c r="AI12" s="112">
        <f t="shared" si="4"/>
        <v>1009.5</v>
      </c>
      <c r="AJ12" s="123">
        <v>0</v>
      </c>
      <c r="AK12" s="41">
        <f t="shared" ref="AK12:AK25" si="13">AJ12/C12</f>
        <v>0</v>
      </c>
      <c r="AL12" s="123">
        <v>439.7</v>
      </c>
      <c r="AM12" s="41">
        <f t="shared" ref="AM12:AM25" si="14">AL12/C12</f>
        <v>29.313333333333333</v>
      </c>
      <c r="AN12" s="176">
        <f t="shared" ref="AN12:AN25" si="15">ROUNDDOWN(AO12*C12,1)</f>
        <v>350.7</v>
      </c>
      <c r="AO12" s="121">
        <f>RCF!I$33</f>
        <v>23.384</v>
      </c>
      <c r="AP12" s="112">
        <f t="shared" ref="AP12:AP25" si="16">ROUNDDOWN($AN12*AP$6,1)</f>
        <v>526</v>
      </c>
      <c r="AQ12" s="124">
        <v>353.6</v>
      </c>
      <c r="AR12" s="121">
        <f t="shared" ref="AR12:AR25" si="17">AQ12/C12</f>
        <v>23.573333333333334</v>
      </c>
      <c r="AS12" s="112">
        <f t="shared" ref="AS12:AT25" si="18">ROUNDDOWN($AQ12*AS$6,1)</f>
        <v>459.6</v>
      </c>
      <c r="AT12" s="112">
        <f t="shared" si="18"/>
        <v>512.70000000000005</v>
      </c>
      <c r="AU12" s="42">
        <v>345.1</v>
      </c>
      <c r="AV12" s="121">
        <f t="shared" ref="AV12:AV25" si="19">AU12/C12</f>
        <v>23.006666666666668</v>
      </c>
      <c r="AW12" s="42">
        <v>351.8</v>
      </c>
      <c r="AX12" s="121">
        <f t="shared" ref="AX12:AX25" si="20">AW12/C12</f>
        <v>23.453333333333333</v>
      </c>
      <c r="AY12" s="176">
        <f t="shared" ref="AY12:AY18" si="21">ROUNDDOWN(C12*AZ12,1)</f>
        <v>344.7</v>
      </c>
      <c r="AZ12" s="121">
        <f>RCF!I$41</f>
        <v>22.981999999999999</v>
      </c>
    </row>
    <row r="13" spans="1:52" x14ac:dyDescent="0.2">
      <c r="A13" s="50" t="s">
        <v>11</v>
      </c>
      <c r="B13" s="48" t="s">
        <v>12</v>
      </c>
      <c r="C13" s="49">
        <v>12</v>
      </c>
      <c r="D13" s="42">
        <f t="shared" si="0"/>
        <v>602.5</v>
      </c>
      <c r="E13" s="41">
        <f>RCF!C$43</f>
        <v>50.210999999999999</v>
      </c>
      <c r="F13" s="124">
        <v>264.3</v>
      </c>
      <c r="G13" s="122">
        <f t="shared" si="5"/>
        <v>22.025000000000002</v>
      </c>
      <c r="H13" s="124">
        <f t="shared" si="6"/>
        <v>274.60000000000002</v>
      </c>
      <c r="I13" s="122">
        <f t="shared" si="7"/>
        <v>22.883333333333336</v>
      </c>
      <c r="J13" s="112">
        <f t="shared" si="1"/>
        <v>302.10000000000002</v>
      </c>
      <c r="K13" s="112">
        <f t="shared" si="1"/>
        <v>376.2</v>
      </c>
      <c r="L13" s="112">
        <f t="shared" si="1"/>
        <v>403.7</v>
      </c>
      <c r="M13" s="112">
        <f t="shared" si="1"/>
        <v>444.9</v>
      </c>
      <c r="N13" s="112">
        <f t="shared" si="1"/>
        <v>549.20000000000005</v>
      </c>
      <c r="O13" s="112">
        <f t="shared" si="1"/>
        <v>590.4</v>
      </c>
      <c r="P13" s="112">
        <f t="shared" si="1"/>
        <v>823.8</v>
      </c>
      <c r="Q13" s="123">
        <v>269.5</v>
      </c>
      <c r="R13" s="44">
        <f t="shared" si="8"/>
        <v>22.458333333333332</v>
      </c>
      <c r="S13" s="112">
        <f t="shared" si="9"/>
        <v>350.3</v>
      </c>
      <c r="T13" s="112">
        <f t="shared" si="9"/>
        <v>404.2</v>
      </c>
      <c r="U13" s="123">
        <v>249.4</v>
      </c>
      <c r="V13" s="44">
        <f t="shared" si="10"/>
        <v>20.783333333333335</v>
      </c>
      <c r="W13" s="123">
        <v>265.5</v>
      </c>
      <c r="X13" s="44">
        <f t="shared" si="2"/>
        <v>22.125</v>
      </c>
      <c r="Y13" s="112">
        <f t="shared" si="11"/>
        <v>292</v>
      </c>
      <c r="Z13" s="112">
        <f t="shared" si="3"/>
        <v>363.7</v>
      </c>
      <c r="AA13" s="112">
        <f t="shared" si="3"/>
        <v>430.1</v>
      </c>
      <c r="AB13" s="112">
        <f t="shared" si="3"/>
        <v>390.3</v>
      </c>
      <c r="AC13" s="112">
        <f t="shared" si="3"/>
        <v>576.1</v>
      </c>
      <c r="AD13" s="112">
        <f t="shared" si="3"/>
        <v>796.5</v>
      </c>
      <c r="AE13" s="42">
        <v>269.39999999999998</v>
      </c>
      <c r="AF13" s="121">
        <f t="shared" si="12"/>
        <v>22.45</v>
      </c>
      <c r="AG13" s="112">
        <f t="shared" si="4"/>
        <v>444.5</v>
      </c>
      <c r="AH13" s="112">
        <f t="shared" si="4"/>
        <v>565.70000000000005</v>
      </c>
      <c r="AI13" s="112">
        <f t="shared" si="4"/>
        <v>808.2</v>
      </c>
      <c r="AJ13" s="123">
        <v>261.8</v>
      </c>
      <c r="AK13" s="41">
        <f t="shared" si="13"/>
        <v>21.816666666666666</v>
      </c>
      <c r="AL13" s="123">
        <v>343</v>
      </c>
      <c r="AM13" s="41">
        <f t="shared" si="14"/>
        <v>28.583333333333332</v>
      </c>
      <c r="AN13" s="176">
        <f t="shared" si="15"/>
        <v>280.60000000000002</v>
      </c>
      <c r="AO13" s="121">
        <f>RCF!I$33</f>
        <v>23.384</v>
      </c>
      <c r="AP13" s="112">
        <f t="shared" si="16"/>
        <v>420.9</v>
      </c>
      <c r="AQ13" s="124">
        <v>283.3</v>
      </c>
      <c r="AR13" s="121">
        <f t="shared" si="17"/>
        <v>23.608333333333334</v>
      </c>
      <c r="AS13" s="112">
        <f t="shared" si="18"/>
        <v>368.2</v>
      </c>
      <c r="AT13" s="112">
        <f t="shared" si="18"/>
        <v>410.7</v>
      </c>
      <c r="AU13" s="42">
        <v>276.2</v>
      </c>
      <c r="AV13" s="121">
        <f t="shared" si="19"/>
        <v>23.016666666666666</v>
      </c>
      <c r="AW13" s="42">
        <v>281.39999999999998</v>
      </c>
      <c r="AX13" s="121">
        <f t="shared" si="20"/>
        <v>23.45</v>
      </c>
      <c r="AY13" s="176">
        <f t="shared" si="21"/>
        <v>275.7</v>
      </c>
      <c r="AZ13" s="121">
        <f>RCF!I$41</f>
        <v>22.981999999999999</v>
      </c>
    </row>
    <row r="14" spans="1:52" x14ac:dyDescent="0.2">
      <c r="A14" s="47" t="s">
        <v>13</v>
      </c>
      <c r="B14" s="48" t="s">
        <v>14</v>
      </c>
      <c r="C14" s="49">
        <v>5</v>
      </c>
      <c r="D14" s="42">
        <f t="shared" si="0"/>
        <v>251.1</v>
      </c>
      <c r="E14" s="41">
        <f>RCF!C$43</f>
        <v>50.210999999999999</v>
      </c>
      <c r="F14" s="124">
        <v>110.3</v>
      </c>
      <c r="G14" s="122">
        <f t="shared" si="5"/>
        <v>22.06</v>
      </c>
      <c r="H14" s="124">
        <f t="shared" si="6"/>
        <v>114.6</v>
      </c>
      <c r="I14" s="122">
        <f t="shared" si="7"/>
        <v>22.919999999999998</v>
      </c>
      <c r="J14" s="112">
        <f t="shared" si="1"/>
        <v>126.1</v>
      </c>
      <c r="K14" s="112">
        <f t="shared" si="1"/>
        <v>157</v>
      </c>
      <c r="L14" s="112">
        <f t="shared" si="1"/>
        <v>168.5</v>
      </c>
      <c r="M14" s="112">
        <f t="shared" si="1"/>
        <v>185.7</v>
      </c>
      <c r="N14" s="112">
        <f t="shared" si="1"/>
        <v>229.2</v>
      </c>
      <c r="O14" s="112">
        <f t="shared" si="1"/>
        <v>246.4</v>
      </c>
      <c r="P14" s="112">
        <f t="shared" si="1"/>
        <v>343.8</v>
      </c>
      <c r="Q14" s="123">
        <v>112.6</v>
      </c>
      <c r="R14" s="44">
        <f t="shared" si="8"/>
        <v>22.52</v>
      </c>
      <c r="S14" s="112">
        <f t="shared" si="9"/>
        <v>146.30000000000001</v>
      </c>
      <c r="T14" s="112">
        <f t="shared" si="9"/>
        <v>168.9</v>
      </c>
      <c r="U14" s="123">
        <v>103.7</v>
      </c>
      <c r="V14" s="44">
        <f t="shared" si="10"/>
        <v>20.740000000000002</v>
      </c>
      <c r="W14" s="123">
        <v>110.4</v>
      </c>
      <c r="X14" s="44">
        <f t="shared" si="2"/>
        <v>22.080000000000002</v>
      </c>
      <c r="Y14" s="112">
        <f t="shared" si="11"/>
        <v>121.4</v>
      </c>
      <c r="Z14" s="112">
        <f t="shared" si="3"/>
        <v>151.19999999999999</v>
      </c>
      <c r="AA14" s="112">
        <f t="shared" si="3"/>
        <v>178.8</v>
      </c>
      <c r="AB14" s="112">
        <f t="shared" si="3"/>
        <v>162.30000000000001</v>
      </c>
      <c r="AC14" s="112">
        <f t="shared" si="3"/>
        <v>239.6</v>
      </c>
      <c r="AD14" s="112">
        <f t="shared" si="3"/>
        <v>331.2</v>
      </c>
      <c r="AE14" s="42">
        <v>112.5</v>
      </c>
      <c r="AF14" s="121">
        <f t="shared" si="12"/>
        <v>22.5</v>
      </c>
      <c r="AG14" s="112">
        <f t="shared" si="4"/>
        <v>185.6</v>
      </c>
      <c r="AH14" s="112">
        <f t="shared" si="4"/>
        <v>236.3</v>
      </c>
      <c r="AI14" s="112">
        <f t="shared" si="4"/>
        <v>337.5</v>
      </c>
      <c r="AJ14" s="123">
        <v>111.9</v>
      </c>
      <c r="AK14" s="41">
        <f t="shared" si="13"/>
        <v>22.380000000000003</v>
      </c>
      <c r="AL14" s="123">
        <v>146.6</v>
      </c>
      <c r="AM14" s="41">
        <f t="shared" si="14"/>
        <v>29.32</v>
      </c>
      <c r="AN14" s="176">
        <f t="shared" si="15"/>
        <v>116.9</v>
      </c>
      <c r="AO14" s="121">
        <f>RCF!I$33</f>
        <v>23.384</v>
      </c>
      <c r="AP14" s="112">
        <f t="shared" si="16"/>
        <v>175.3</v>
      </c>
      <c r="AQ14" s="124">
        <v>117.8</v>
      </c>
      <c r="AR14" s="121">
        <f t="shared" si="17"/>
        <v>23.56</v>
      </c>
      <c r="AS14" s="112">
        <f t="shared" si="18"/>
        <v>153.1</v>
      </c>
      <c r="AT14" s="112">
        <f t="shared" si="18"/>
        <v>170.8</v>
      </c>
      <c r="AU14" s="42">
        <v>115.1</v>
      </c>
      <c r="AV14" s="121">
        <f t="shared" si="19"/>
        <v>23.02</v>
      </c>
      <c r="AW14" s="42">
        <v>117.3</v>
      </c>
      <c r="AX14" s="121">
        <f t="shared" si="20"/>
        <v>23.46</v>
      </c>
      <c r="AY14" s="176">
        <f t="shared" si="21"/>
        <v>114.9</v>
      </c>
      <c r="AZ14" s="121">
        <f>RCF!I$41</f>
        <v>22.981999999999999</v>
      </c>
    </row>
    <row r="15" spans="1:52" x14ac:dyDescent="0.2">
      <c r="A15" s="47" t="s">
        <v>15</v>
      </c>
      <c r="B15" s="48" t="s">
        <v>16</v>
      </c>
      <c r="C15" s="49">
        <v>9</v>
      </c>
      <c r="D15" s="42">
        <f t="shared" si="0"/>
        <v>451.9</v>
      </c>
      <c r="E15" s="41">
        <f>RCF!C$43</f>
        <v>50.210999999999999</v>
      </c>
      <c r="F15" s="124">
        <v>198.2</v>
      </c>
      <c r="G15" s="122">
        <f t="shared" si="5"/>
        <v>22.022222222222222</v>
      </c>
      <c r="H15" s="124">
        <f t="shared" si="6"/>
        <v>205.9</v>
      </c>
      <c r="I15" s="122">
        <f t="shared" si="7"/>
        <v>22.87777777777778</v>
      </c>
      <c r="J15" s="112">
        <f t="shared" si="1"/>
        <v>226.5</v>
      </c>
      <c r="K15" s="112">
        <f t="shared" si="1"/>
        <v>282.10000000000002</v>
      </c>
      <c r="L15" s="112">
        <f t="shared" si="1"/>
        <v>302.7</v>
      </c>
      <c r="M15" s="112">
        <f t="shared" si="1"/>
        <v>333.6</v>
      </c>
      <c r="N15" s="112">
        <f t="shared" si="1"/>
        <v>411.8</v>
      </c>
      <c r="O15" s="112">
        <f t="shared" si="1"/>
        <v>442.7</v>
      </c>
      <c r="P15" s="112">
        <f t="shared" si="1"/>
        <v>617.70000000000005</v>
      </c>
      <c r="Q15" s="123">
        <v>202</v>
      </c>
      <c r="R15" s="44">
        <f t="shared" si="8"/>
        <v>22.444444444444443</v>
      </c>
      <c r="S15" s="112">
        <f t="shared" si="9"/>
        <v>262.60000000000002</v>
      </c>
      <c r="T15" s="112">
        <f t="shared" si="9"/>
        <v>303</v>
      </c>
      <c r="U15" s="123">
        <v>186.6</v>
      </c>
      <c r="V15" s="44">
        <f t="shared" si="10"/>
        <v>20.733333333333334</v>
      </c>
      <c r="W15" s="123">
        <v>198.7</v>
      </c>
      <c r="X15" s="44">
        <f t="shared" si="2"/>
        <v>22.077777777777776</v>
      </c>
      <c r="Y15" s="112">
        <f t="shared" si="11"/>
        <v>218.5</v>
      </c>
      <c r="Z15" s="112">
        <f t="shared" si="3"/>
        <v>272.2</v>
      </c>
      <c r="AA15" s="112">
        <f t="shared" si="3"/>
        <v>321.89999999999998</v>
      </c>
      <c r="AB15" s="112">
        <f t="shared" si="3"/>
        <v>292.10000000000002</v>
      </c>
      <c r="AC15" s="112">
        <f t="shared" si="3"/>
        <v>431.2</v>
      </c>
      <c r="AD15" s="112">
        <f t="shared" si="3"/>
        <v>596.1</v>
      </c>
      <c r="AE15" s="42">
        <v>201.8</v>
      </c>
      <c r="AF15" s="121">
        <f t="shared" si="12"/>
        <v>22.422222222222224</v>
      </c>
      <c r="AG15" s="112">
        <f t="shared" si="4"/>
        <v>333</v>
      </c>
      <c r="AH15" s="112">
        <f t="shared" si="4"/>
        <v>423.8</v>
      </c>
      <c r="AI15" s="112">
        <f t="shared" si="4"/>
        <v>605.4</v>
      </c>
      <c r="AJ15" s="123">
        <v>201.4</v>
      </c>
      <c r="AK15" s="41">
        <f t="shared" si="13"/>
        <v>22.37777777777778</v>
      </c>
      <c r="AL15" s="123">
        <v>263.8</v>
      </c>
      <c r="AM15" s="41">
        <f t="shared" si="14"/>
        <v>29.311111111111114</v>
      </c>
      <c r="AN15" s="176">
        <f t="shared" si="15"/>
        <v>210.4</v>
      </c>
      <c r="AO15" s="121">
        <f>RCF!I$33</f>
        <v>23.384</v>
      </c>
      <c r="AP15" s="112">
        <f t="shared" si="16"/>
        <v>315.60000000000002</v>
      </c>
      <c r="AQ15" s="124">
        <v>212.4</v>
      </c>
      <c r="AR15" s="121">
        <f t="shared" si="17"/>
        <v>23.6</v>
      </c>
      <c r="AS15" s="112">
        <f t="shared" si="18"/>
        <v>276.10000000000002</v>
      </c>
      <c r="AT15" s="112">
        <f t="shared" si="18"/>
        <v>307.89999999999998</v>
      </c>
      <c r="AU15" s="42">
        <v>207.3</v>
      </c>
      <c r="AV15" s="121">
        <f t="shared" si="19"/>
        <v>23.033333333333335</v>
      </c>
      <c r="AW15" s="42">
        <v>211.1</v>
      </c>
      <c r="AX15" s="121">
        <f t="shared" si="20"/>
        <v>23.455555555555556</v>
      </c>
      <c r="AY15" s="176">
        <f t="shared" si="21"/>
        <v>206.8</v>
      </c>
      <c r="AZ15" s="121">
        <f>RCF!I$41</f>
        <v>22.981999999999999</v>
      </c>
    </row>
    <row r="16" spans="1:52" x14ac:dyDescent="0.2">
      <c r="A16" s="47" t="s">
        <v>17</v>
      </c>
      <c r="B16" s="48" t="s">
        <v>18</v>
      </c>
      <c r="C16" s="49">
        <v>6</v>
      </c>
      <c r="D16" s="42">
        <f t="shared" si="0"/>
        <v>301.3</v>
      </c>
      <c r="E16" s="41">
        <f>RCF!C$43</f>
        <v>50.210999999999999</v>
      </c>
      <c r="F16" s="124">
        <v>132.1</v>
      </c>
      <c r="G16" s="122">
        <f t="shared" si="5"/>
        <v>22.016666666666666</v>
      </c>
      <c r="H16" s="124">
        <f t="shared" si="6"/>
        <v>137.19999999999999</v>
      </c>
      <c r="I16" s="122">
        <f t="shared" si="7"/>
        <v>22.866666666666664</v>
      </c>
      <c r="J16" s="112">
        <f t="shared" si="1"/>
        <v>150.9</v>
      </c>
      <c r="K16" s="112">
        <f t="shared" si="1"/>
        <v>188</v>
      </c>
      <c r="L16" s="112">
        <f t="shared" si="1"/>
        <v>201.7</v>
      </c>
      <c r="M16" s="112">
        <f t="shared" si="1"/>
        <v>222.3</v>
      </c>
      <c r="N16" s="112">
        <f t="shared" si="1"/>
        <v>274.39999999999998</v>
      </c>
      <c r="O16" s="112">
        <f t="shared" si="1"/>
        <v>295</v>
      </c>
      <c r="P16" s="112">
        <f t="shared" si="1"/>
        <v>411.6</v>
      </c>
      <c r="Q16" s="175">
        <f>ROUNDDOWN($C16*R$11,1)</f>
        <v>134.69999999999999</v>
      </c>
      <c r="R16" s="44">
        <f t="shared" si="8"/>
        <v>22.45</v>
      </c>
      <c r="S16" s="112">
        <f t="shared" si="9"/>
        <v>175.1</v>
      </c>
      <c r="T16" s="112">
        <f t="shared" si="9"/>
        <v>202</v>
      </c>
      <c r="U16" s="123">
        <v>124.6</v>
      </c>
      <c r="V16" s="44">
        <f t="shared" si="10"/>
        <v>20.766666666666666</v>
      </c>
      <c r="W16" s="123">
        <v>132.80000000000001</v>
      </c>
      <c r="X16" s="44">
        <f t="shared" si="2"/>
        <v>22.133333333333336</v>
      </c>
      <c r="Y16" s="112">
        <f t="shared" si="11"/>
        <v>146</v>
      </c>
      <c r="Z16" s="112">
        <f t="shared" si="3"/>
        <v>181.9</v>
      </c>
      <c r="AA16" s="112">
        <f t="shared" si="3"/>
        <v>215.1</v>
      </c>
      <c r="AB16" s="112">
        <f t="shared" si="3"/>
        <v>195.2</v>
      </c>
      <c r="AC16" s="112">
        <f t="shared" si="3"/>
        <v>288.2</v>
      </c>
      <c r="AD16" s="112">
        <f t="shared" si="3"/>
        <v>398.4</v>
      </c>
      <c r="AE16" s="175">
        <f>ROUNDDOWN($C16*AF$11,1)</f>
        <v>134.6</v>
      </c>
      <c r="AF16" s="121">
        <f t="shared" si="12"/>
        <v>22.433333333333334</v>
      </c>
      <c r="AG16" s="112">
        <f t="shared" si="4"/>
        <v>222.1</v>
      </c>
      <c r="AH16" s="112">
        <f t="shared" si="4"/>
        <v>282.7</v>
      </c>
      <c r="AI16" s="112">
        <f t="shared" si="4"/>
        <v>403.8</v>
      </c>
      <c r="AJ16" s="123">
        <v>134.30000000000001</v>
      </c>
      <c r="AK16" s="41">
        <f t="shared" si="13"/>
        <v>22.383333333333336</v>
      </c>
      <c r="AL16" s="123">
        <v>175.9</v>
      </c>
      <c r="AM16" s="41">
        <f t="shared" si="14"/>
        <v>29.316666666666666</v>
      </c>
      <c r="AN16" s="176">
        <f t="shared" si="15"/>
        <v>140.30000000000001</v>
      </c>
      <c r="AO16" s="121">
        <f>RCF!I$33</f>
        <v>23.384</v>
      </c>
      <c r="AP16" s="112">
        <f t="shared" si="16"/>
        <v>210.4</v>
      </c>
      <c r="AQ16" s="175">
        <f>ROUNDDOWN($C16*AR$11,1)</f>
        <v>141.4</v>
      </c>
      <c r="AR16" s="121">
        <f t="shared" si="17"/>
        <v>23.566666666666666</v>
      </c>
      <c r="AS16" s="112">
        <f t="shared" si="18"/>
        <v>183.8</v>
      </c>
      <c r="AT16" s="112">
        <f t="shared" si="18"/>
        <v>205</v>
      </c>
      <c r="AU16" s="123">
        <v>138.1</v>
      </c>
      <c r="AV16" s="121">
        <f t="shared" si="19"/>
        <v>23.016666666666666</v>
      </c>
      <c r="AW16" s="42">
        <v>140.72</v>
      </c>
      <c r="AX16" s="121">
        <f t="shared" si="20"/>
        <v>23.453333333333333</v>
      </c>
      <c r="AY16" s="176">
        <f t="shared" si="21"/>
        <v>137.80000000000001</v>
      </c>
      <c r="AZ16" s="121">
        <f>RCF!I$41</f>
        <v>22.981999999999999</v>
      </c>
    </row>
    <row r="17" spans="1:52" x14ac:dyDescent="0.2">
      <c r="A17" s="47" t="s">
        <v>19</v>
      </c>
      <c r="B17" s="48" t="s">
        <v>20</v>
      </c>
      <c r="C17" s="49">
        <v>8</v>
      </c>
      <c r="D17" s="42">
        <f t="shared" si="0"/>
        <v>401.7</v>
      </c>
      <c r="E17" s="41">
        <f>RCF!C$43</f>
        <v>50.210999999999999</v>
      </c>
      <c r="F17" s="124">
        <v>176.1</v>
      </c>
      <c r="G17" s="122">
        <f t="shared" si="5"/>
        <v>22.012499999999999</v>
      </c>
      <c r="H17" s="124">
        <f t="shared" si="6"/>
        <v>182.9</v>
      </c>
      <c r="I17" s="122">
        <f t="shared" si="7"/>
        <v>22.862500000000001</v>
      </c>
      <c r="J17" s="112">
        <f t="shared" si="1"/>
        <v>201.2</v>
      </c>
      <c r="K17" s="112">
        <f t="shared" si="1"/>
        <v>250.6</v>
      </c>
      <c r="L17" s="112">
        <f t="shared" si="1"/>
        <v>268.89999999999998</v>
      </c>
      <c r="M17" s="112">
        <f t="shared" si="1"/>
        <v>296.3</v>
      </c>
      <c r="N17" s="112">
        <f t="shared" si="1"/>
        <v>365.8</v>
      </c>
      <c r="O17" s="112">
        <f t="shared" si="1"/>
        <v>393.2</v>
      </c>
      <c r="P17" s="112">
        <f t="shared" si="1"/>
        <v>548.70000000000005</v>
      </c>
      <c r="Q17" s="175">
        <f>ROUNDDOWN($C17*R$11,1)</f>
        <v>179.6</v>
      </c>
      <c r="R17" s="44">
        <f t="shared" si="8"/>
        <v>22.45</v>
      </c>
      <c r="S17" s="112">
        <f t="shared" si="9"/>
        <v>233.4</v>
      </c>
      <c r="T17" s="112">
        <f t="shared" si="9"/>
        <v>269.39999999999998</v>
      </c>
      <c r="U17" s="123">
        <v>166.2</v>
      </c>
      <c r="V17" s="44">
        <f t="shared" si="10"/>
        <v>20.774999999999999</v>
      </c>
      <c r="W17" s="123">
        <v>177</v>
      </c>
      <c r="X17" s="44">
        <f t="shared" si="2"/>
        <v>22.125</v>
      </c>
      <c r="Y17" s="112">
        <f t="shared" si="11"/>
        <v>194.7</v>
      </c>
      <c r="Z17" s="112">
        <v>0</v>
      </c>
      <c r="AA17" s="112">
        <f t="shared" ref="AA17:AD18" si="22">ROUND($C17*$X17*AA$6,1)</f>
        <v>286.7</v>
      </c>
      <c r="AB17" s="112">
        <f t="shared" si="22"/>
        <v>260.2</v>
      </c>
      <c r="AC17" s="112">
        <f t="shared" si="22"/>
        <v>384.1</v>
      </c>
      <c r="AD17" s="112">
        <f t="shared" si="22"/>
        <v>531</v>
      </c>
      <c r="AE17" s="175">
        <f>ROUNDDOWN($C17*AF$11,1)</f>
        <v>179.4</v>
      </c>
      <c r="AF17" s="121">
        <f t="shared" si="12"/>
        <v>22.425000000000001</v>
      </c>
      <c r="AG17" s="112">
        <f t="shared" si="4"/>
        <v>296</v>
      </c>
      <c r="AH17" s="112">
        <f t="shared" si="4"/>
        <v>376.7</v>
      </c>
      <c r="AI17" s="112">
        <f t="shared" si="4"/>
        <v>538.20000000000005</v>
      </c>
      <c r="AJ17" s="123">
        <v>179.2</v>
      </c>
      <c r="AK17" s="41">
        <f t="shared" si="13"/>
        <v>22.4</v>
      </c>
      <c r="AL17" s="123">
        <v>234.7</v>
      </c>
      <c r="AM17" s="41">
        <f t="shared" si="14"/>
        <v>29.337499999999999</v>
      </c>
      <c r="AN17" s="176">
        <f t="shared" si="15"/>
        <v>187</v>
      </c>
      <c r="AO17" s="121">
        <f>RCF!I$33</f>
        <v>23.384</v>
      </c>
      <c r="AP17" s="112">
        <f t="shared" si="16"/>
        <v>280.5</v>
      </c>
      <c r="AQ17" s="175">
        <f>ROUNDDOWN($C17*AR$11,1)</f>
        <v>188.5</v>
      </c>
      <c r="AR17" s="121">
        <f t="shared" si="17"/>
        <v>23.5625</v>
      </c>
      <c r="AS17" s="112">
        <f t="shared" si="18"/>
        <v>245</v>
      </c>
      <c r="AT17" s="112">
        <f t="shared" si="18"/>
        <v>273.3</v>
      </c>
      <c r="AU17" s="123">
        <v>184</v>
      </c>
      <c r="AV17" s="121">
        <f t="shared" si="19"/>
        <v>23</v>
      </c>
      <c r="AW17" s="42">
        <v>187.62</v>
      </c>
      <c r="AX17" s="121">
        <f t="shared" si="20"/>
        <v>23.452500000000001</v>
      </c>
      <c r="AY17" s="176">
        <f t="shared" si="21"/>
        <v>183.8</v>
      </c>
      <c r="AZ17" s="121">
        <f>RCF!I$41</f>
        <v>22.981999999999999</v>
      </c>
    </row>
    <row r="18" spans="1:52" x14ac:dyDescent="0.2">
      <c r="A18" s="47" t="s">
        <v>21</v>
      </c>
      <c r="B18" s="48" t="s">
        <v>22</v>
      </c>
      <c r="C18" s="49">
        <v>14</v>
      </c>
      <c r="D18" s="42">
        <f t="shared" si="0"/>
        <v>703</v>
      </c>
      <c r="E18" s="41">
        <f>RCF!C$43</f>
        <v>50.210999999999999</v>
      </c>
      <c r="F18" s="124">
        <v>308.39999999999998</v>
      </c>
      <c r="G18" s="122">
        <f t="shared" si="5"/>
        <v>22.028571428571428</v>
      </c>
      <c r="H18" s="124">
        <f t="shared" si="6"/>
        <v>320.39999999999998</v>
      </c>
      <c r="I18" s="122">
        <f t="shared" si="7"/>
        <v>22.885714285714283</v>
      </c>
      <c r="J18" s="112">
        <f t="shared" si="1"/>
        <v>352.4</v>
      </c>
      <c r="K18" s="112">
        <f t="shared" si="1"/>
        <v>438.9</v>
      </c>
      <c r="L18" s="112">
        <f t="shared" si="1"/>
        <v>471</v>
      </c>
      <c r="M18" s="112">
        <f t="shared" si="1"/>
        <v>519</v>
      </c>
      <c r="N18" s="112">
        <f t="shared" si="1"/>
        <v>640.79999999999995</v>
      </c>
      <c r="O18" s="112">
        <f t="shared" si="1"/>
        <v>688.9</v>
      </c>
      <c r="P18" s="112">
        <f t="shared" si="1"/>
        <v>961.2</v>
      </c>
      <c r="Q18" s="175">
        <f>ROUNDDOWN($C18*R$11,1)</f>
        <v>314.3</v>
      </c>
      <c r="R18" s="44">
        <f t="shared" si="8"/>
        <v>22.45</v>
      </c>
      <c r="S18" s="112">
        <f t="shared" si="9"/>
        <v>408.5</v>
      </c>
      <c r="T18" s="112">
        <f t="shared" si="9"/>
        <v>471.4</v>
      </c>
      <c r="U18" s="123">
        <v>291</v>
      </c>
      <c r="V18" s="44">
        <f t="shared" si="10"/>
        <v>20.785714285714285</v>
      </c>
      <c r="W18" s="123">
        <v>310</v>
      </c>
      <c r="X18" s="44">
        <f t="shared" si="2"/>
        <v>22.142857142857142</v>
      </c>
      <c r="Y18" s="112">
        <f t="shared" si="11"/>
        <v>341</v>
      </c>
      <c r="Z18" s="112">
        <f>ROUND($C18*$X18*Z$6,1)</f>
        <v>424.7</v>
      </c>
      <c r="AA18" s="112">
        <f t="shared" si="22"/>
        <v>502.2</v>
      </c>
      <c r="AB18" s="112">
        <f t="shared" si="22"/>
        <v>455.7</v>
      </c>
      <c r="AC18" s="112">
        <f t="shared" si="22"/>
        <v>672.7</v>
      </c>
      <c r="AD18" s="112">
        <f t="shared" si="22"/>
        <v>930</v>
      </c>
      <c r="AE18" s="175">
        <f>ROUNDDOWN($C18*AF$11,1)</f>
        <v>314</v>
      </c>
      <c r="AF18" s="121">
        <f t="shared" si="12"/>
        <v>22.428571428571427</v>
      </c>
      <c r="AG18" s="112">
        <f t="shared" si="4"/>
        <v>518.1</v>
      </c>
      <c r="AH18" s="112">
        <f t="shared" si="4"/>
        <v>659.4</v>
      </c>
      <c r="AI18" s="112">
        <f t="shared" si="4"/>
        <v>942</v>
      </c>
      <c r="AJ18" s="123">
        <v>307.2</v>
      </c>
      <c r="AK18" s="41">
        <f t="shared" si="13"/>
        <v>21.942857142857143</v>
      </c>
      <c r="AL18" s="123">
        <v>402.4</v>
      </c>
      <c r="AM18" s="41">
        <f t="shared" si="14"/>
        <v>28.74285714285714</v>
      </c>
      <c r="AN18" s="176">
        <f t="shared" si="15"/>
        <v>327.3</v>
      </c>
      <c r="AO18" s="121">
        <f>RCF!I$33</f>
        <v>23.384</v>
      </c>
      <c r="AP18" s="112">
        <f t="shared" si="16"/>
        <v>490.9</v>
      </c>
      <c r="AQ18" s="175">
        <f>ROUNDDOWN($C18*AR$11,1)</f>
        <v>330</v>
      </c>
      <c r="AR18" s="121">
        <f t="shared" si="17"/>
        <v>23.571428571428573</v>
      </c>
      <c r="AS18" s="112">
        <f t="shared" si="18"/>
        <v>429</v>
      </c>
      <c r="AT18" s="112">
        <f t="shared" si="18"/>
        <v>478.5</v>
      </c>
      <c r="AU18" s="123">
        <v>322</v>
      </c>
      <c r="AV18" s="121">
        <f t="shared" si="19"/>
        <v>23</v>
      </c>
      <c r="AW18" s="42">
        <v>328.34</v>
      </c>
      <c r="AX18" s="121">
        <f t="shared" si="20"/>
        <v>23.452857142857141</v>
      </c>
      <c r="AY18" s="176">
        <f t="shared" si="21"/>
        <v>321.7</v>
      </c>
      <c r="AZ18" s="121">
        <f>RCF!I$41</f>
        <v>22.981999999999999</v>
      </c>
    </row>
    <row r="19" spans="1:52" x14ac:dyDescent="0.2">
      <c r="A19" s="47" t="s">
        <v>23</v>
      </c>
      <c r="B19" s="48" t="s">
        <v>24</v>
      </c>
      <c r="C19" s="49">
        <v>15</v>
      </c>
      <c r="D19" s="42">
        <f t="shared" si="0"/>
        <v>753.2</v>
      </c>
      <c r="E19" s="41">
        <f>RCF!C$43</f>
        <v>50.210999999999999</v>
      </c>
      <c r="F19" s="124">
        <v>374.3</v>
      </c>
      <c r="G19" s="122">
        <f t="shared" si="5"/>
        <v>24.953333333333333</v>
      </c>
      <c r="H19" s="124">
        <f t="shared" si="6"/>
        <v>388.8</v>
      </c>
      <c r="I19" s="122">
        <f t="shared" si="7"/>
        <v>25.92</v>
      </c>
      <c r="J19" s="112">
        <f t="shared" si="1"/>
        <v>427.7</v>
      </c>
      <c r="K19" s="112">
        <f t="shared" si="1"/>
        <v>532.70000000000005</v>
      </c>
      <c r="L19" s="112">
        <f t="shared" si="1"/>
        <v>571.5</v>
      </c>
      <c r="M19" s="112">
        <f t="shared" si="1"/>
        <v>629.9</v>
      </c>
      <c r="N19" s="112">
        <f t="shared" si="1"/>
        <v>777.6</v>
      </c>
      <c r="O19" s="112">
        <f t="shared" si="1"/>
        <v>835.9</v>
      </c>
      <c r="P19" s="112">
        <f t="shared" si="1"/>
        <v>1166.4000000000001</v>
      </c>
      <c r="Q19" s="123">
        <v>381.9</v>
      </c>
      <c r="R19" s="44">
        <f t="shared" si="8"/>
        <v>25.459999999999997</v>
      </c>
      <c r="S19" s="112">
        <f t="shared" si="9"/>
        <v>496.4</v>
      </c>
      <c r="T19" s="112">
        <f t="shared" si="9"/>
        <v>572.79999999999995</v>
      </c>
      <c r="U19" s="123">
        <v>353.4</v>
      </c>
      <c r="V19" s="44">
        <f t="shared" si="10"/>
        <v>23.56</v>
      </c>
      <c r="W19" s="123">
        <v>376.4</v>
      </c>
      <c r="X19" s="44">
        <f t="shared" si="2"/>
        <v>25.09333333333333</v>
      </c>
      <c r="Y19" s="112">
        <f t="shared" si="11"/>
        <v>414</v>
      </c>
      <c r="Z19" s="112">
        <f>ROUND($C19*$X19*Z$6,1)</f>
        <v>515.70000000000005</v>
      </c>
      <c r="AA19" s="112">
        <v>0</v>
      </c>
      <c r="AB19" s="112">
        <f t="shared" ref="AB19:AD24" si="23">ROUND($C19*$X19*AB$6,1)</f>
        <v>553.29999999999995</v>
      </c>
      <c r="AC19" s="112">
        <f t="shared" si="23"/>
        <v>816.8</v>
      </c>
      <c r="AD19" s="112">
        <f t="shared" si="23"/>
        <v>1129.2</v>
      </c>
      <c r="AE19" s="42">
        <v>381.5</v>
      </c>
      <c r="AF19" s="121">
        <f t="shared" si="12"/>
        <v>25.433333333333334</v>
      </c>
      <c r="AG19" s="112">
        <f t="shared" si="4"/>
        <v>629.5</v>
      </c>
      <c r="AH19" s="112">
        <f t="shared" si="4"/>
        <v>801.2</v>
      </c>
      <c r="AI19" s="112">
        <f t="shared" si="4"/>
        <v>1144.5</v>
      </c>
      <c r="AJ19" s="123">
        <v>370.9</v>
      </c>
      <c r="AK19" s="41">
        <f t="shared" si="13"/>
        <v>24.726666666666667</v>
      </c>
      <c r="AL19" s="123">
        <v>485.9</v>
      </c>
      <c r="AM19" s="41">
        <f t="shared" si="14"/>
        <v>32.393333333333331</v>
      </c>
      <c r="AN19" s="176">
        <f t="shared" si="15"/>
        <v>350.7</v>
      </c>
      <c r="AO19" s="121">
        <f>RCF!I$33</f>
        <v>23.384</v>
      </c>
      <c r="AP19" s="112">
        <f t="shared" si="16"/>
        <v>526</v>
      </c>
      <c r="AQ19" s="124">
        <v>401.2</v>
      </c>
      <c r="AR19" s="121">
        <f t="shared" si="17"/>
        <v>26.746666666666666</v>
      </c>
      <c r="AS19" s="112">
        <f t="shared" si="18"/>
        <v>521.5</v>
      </c>
      <c r="AT19" s="112">
        <f t="shared" si="18"/>
        <v>581.70000000000005</v>
      </c>
      <c r="AU19" s="42">
        <v>390.9</v>
      </c>
      <c r="AV19" s="121">
        <f t="shared" si="19"/>
        <v>26.06</v>
      </c>
      <c r="AW19" s="42">
        <v>398.7</v>
      </c>
      <c r="AX19" s="121">
        <f t="shared" si="20"/>
        <v>26.58</v>
      </c>
      <c r="AY19" s="42">
        <v>597.4</v>
      </c>
      <c r="AZ19" s="121">
        <f>AY19/C19</f>
        <v>39.826666666666668</v>
      </c>
    </row>
    <row r="20" spans="1:52" x14ac:dyDescent="0.2">
      <c r="A20" s="47" t="s">
        <v>25</v>
      </c>
      <c r="B20" s="48" t="s">
        <v>24</v>
      </c>
      <c r="C20" s="49">
        <v>30</v>
      </c>
      <c r="D20" s="42">
        <f t="shared" si="0"/>
        <v>1506.3</v>
      </c>
      <c r="E20" s="41">
        <f>RCF!C$43</f>
        <v>50.210999999999999</v>
      </c>
      <c r="F20" s="124">
        <v>374.3</v>
      </c>
      <c r="G20" s="122">
        <f t="shared" si="5"/>
        <v>12.476666666666667</v>
      </c>
      <c r="H20" s="124">
        <f t="shared" si="6"/>
        <v>388.8</v>
      </c>
      <c r="I20" s="122">
        <f t="shared" si="7"/>
        <v>12.96</v>
      </c>
      <c r="J20" s="112">
        <f t="shared" si="1"/>
        <v>427.7</v>
      </c>
      <c r="K20" s="112">
        <f t="shared" si="1"/>
        <v>532.70000000000005</v>
      </c>
      <c r="L20" s="112">
        <f t="shared" si="1"/>
        <v>571.5</v>
      </c>
      <c r="M20" s="112">
        <f t="shared" si="1"/>
        <v>629.9</v>
      </c>
      <c r="N20" s="112">
        <f t="shared" si="1"/>
        <v>777.6</v>
      </c>
      <c r="O20" s="112">
        <f t="shared" si="1"/>
        <v>835.9</v>
      </c>
      <c r="P20" s="112">
        <f t="shared" si="1"/>
        <v>1166.4000000000001</v>
      </c>
      <c r="Q20" s="123">
        <v>381.9</v>
      </c>
      <c r="R20" s="44">
        <f t="shared" si="8"/>
        <v>12.729999999999999</v>
      </c>
      <c r="S20" s="112">
        <f t="shared" si="9"/>
        <v>496.4</v>
      </c>
      <c r="T20" s="112">
        <f t="shared" si="9"/>
        <v>572.79999999999995</v>
      </c>
      <c r="U20" s="123">
        <v>353.4</v>
      </c>
      <c r="V20" s="44">
        <f t="shared" si="10"/>
        <v>11.78</v>
      </c>
      <c r="W20" s="123">
        <v>376.4</v>
      </c>
      <c r="X20" s="44">
        <f t="shared" si="2"/>
        <v>12.546666666666665</v>
      </c>
      <c r="Y20" s="112">
        <f t="shared" si="11"/>
        <v>414</v>
      </c>
      <c r="Z20" s="112">
        <f>ROUND($C20*$X20*Z$6,1)</f>
        <v>515.70000000000005</v>
      </c>
      <c r="AA20" s="112">
        <v>0</v>
      </c>
      <c r="AB20" s="112">
        <f t="shared" si="23"/>
        <v>553.29999999999995</v>
      </c>
      <c r="AC20" s="112">
        <f t="shared" si="23"/>
        <v>816.8</v>
      </c>
      <c r="AD20" s="112">
        <f t="shared" si="23"/>
        <v>1129.2</v>
      </c>
      <c r="AE20" s="42">
        <v>381.5</v>
      </c>
      <c r="AF20" s="121">
        <f t="shared" si="12"/>
        <v>12.716666666666667</v>
      </c>
      <c r="AG20" s="112">
        <f t="shared" si="4"/>
        <v>629.5</v>
      </c>
      <c r="AH20" s="112">
        <f t="shared" si="4"/>
        <v>801.2</v>
      </c>
      <c r="AI20" s="112">
        <f t="shared" si="4"/>
        <v>1144.5</v>
      </c>
      <c r="AJ20" s="123">
        <v>370.9</v>
      </c>
      <c r="AK20" s="41">
        <f t="shared" si="13"/>
        <v>12.363333333333333</v>
      </c>
      <c r="AL20" s="123">
        <v>485.9</v>
      </c>
      <c r="AM20" s="41">
        <f t="shared" si="14"/>
        <v>16.196666666666665</v>
      </c>
      <c r="AN20" s="176">
        <f t="shared" si="15"/>
        <v>701.5</v>
      </c>
      <c r="AO20" s="121">
        <f>RCF!I$33</f>
        <v>23.384</v>
      </c>
      <c r="AP20" s="112">
        <f t="shared" si="16"/>
        <v>1052.2</v>
      </c>
      <c r="AQ20" s="124">
        <v>401.2</v>
      </c>
      <c r="AR20" s="121">
        <f t="shared" si="17"/>
        <v>13.373333333333333</v>
      </c>
      <c r="AS20" s="112">
        <f t="shared" si="18"/>
        <v>521.5</v>
      </c>
      <c r="AT20" s="112">
        <f t="shared" si="18"/>
        <v>581.70000000000005</v>
      </c>
      <c r="AU20" s="42">
        <v>390.9</v>
      </c>
      <c r="AV20" s="121">
        <f t="shared" si="19"/>
        <v>13.03</v>
      </c>
      <c r="AW20" s="42">
        <v>398.7</v>
      </c>
      <c r="AX20" s="121">
        <f t="shared" si="20"/>
        <v>13.29</v>
      </c>
      <c r="AY20" s="42">
        <v>597.4</v>
      </c>
      <c r="AZ20" s="121">
        <f t="shared" ref="AZ20:AZ24" si="24">AY20/C20</f>
        <v>19.913333333333334</v>
      </c>
    </row>
    <row r="21" spans="1:52" x14ac:dyDescent="0.2">
      <c r="A21" s="47" t="s">
        <v>26</v>
      </c>
      <c r="B21" s="48" t="s">
        <v>24</v>
      </c>
      <c r="C21" s="49">
        <v>45</v>
      </c>
      <c r="D21" s="42">
        <f t="shared" si="0"/>
        <v>2259.5</v>
      </c>
      <c r="E21" s="41">
        <f>RCF!C$43</f>
        <v>50.210999999999999</v>
      </c>
      <c r="F21" s="124">
        <v>374.3</v>
      </c>
      <c r="G21" s="122">
        <f t="shared" si="5"/>
        <v>8.3177777777777777</v>
      </c>
      <c r="H21" s="124">
        <f t="shared" si="6"/>
        <v>388.8</v>
      </c>
      <c r="I21" s="122">
        <f t="shared" si="7"/>
        <v>8.64</v>
      </c>
      <c r="J21" s="112">
        <f t="shared" si="1"/>
        <v>427.7</v>
      </c>
      <c r="K21" s="112">
        <f t="shared" si="1"/>
        <v>532.70000000000005</v>
      </c>
      <c r="L21" s="112">
        <f t="shared" si="1"/>
        <v>571.5</v>
      </c>
      <c r="M21" s="112">
        <f t="shared" si="1"/>
        <v>629.9</v>
      </c>
      <c r="N21" s="112">
        <f t="shared" si="1"/>
        <v>777.6</v>
      </c>
      <c r="O21" s="112">
        <f t="shared" si="1"/>
        <v>835.9</v>
      </c>
      <c r="P21" s="112">
        <f t="shared" si="1"/>
        <v>1166.4000000000001</v>
      </c>
      <c r="Q21" s="123">
        <v>381.9</v>
      </c>
      <c r="R21" s="44">
        <f t="shared" si="8"/>
        <v>8.4866666666666664</v>
      </c>
      <c r="S21" s="112">
        <f t="shared" si="9"/>
        <v>496.4</v>
      </c>
      <c r="T21" s="112">
        <f t="shared" si="9"/>
        <v>572.79999999999995</v>
      </c>
      <c r="U21" s="123">
        <v>353.4</v>
      </c>
      <c r="V21" s="44">
        <f t="shared" si="10"/>
        <v>7.8533333333333326</v>
      </c>
      <c r="W21" s="123">
        <v>376.4</v>
      </c>
      <c r="X21" s="44">
        <f t="shared" si="2"/>
        <v>8.3644444444444446</v>
      </c>
      <c r="Y21" s="112">
        <f t="shared" si="11"/>
        <v>414</v>
      </c>
      <c r="Z21" s="112">
        <f>ROUND($C21*$X21*Z$6,1)</f>
        <v>515.70000000000005</v>
      </c>
      <c r="AA21" s="112">
        <v>0</v>
      </c>
      <c r="AB21" s="112">
        <f t="shared" si="23"/>
        <v>553.29999999999995</v>
      </c>
      <c r="AC21" s="112">
        <f t="shared" si="23"/>
        <v>816.8</v>
      </c>
      <c r="AD21" s="112">
        <f t="shared" si="23"/>
        <v>1129.2</v>
      </c>
      <c r="AE21" s="42">
        <v>381.5</v>
      </c>
      <c r="AF21" s="121">
        <f t="shared" si="12"/>
        <v>8.4777777777777779</v>
      </c>
      <c r="AG21" s="112">
        <f t="shared" si="4"/>
        <v>629.5</v>
      </c>
      <c r="AH21" s="112">
        <f t="shared" si="4"/>
        <v>801.2</v>
      </c>
      <c r="AI21" s="112">
        <f t="shared" si="4"/>
        <v>1144.5</v>
      </c>
      <c r="AJ21" s="123">
        <v>370.9</v>
      </c>
      <c r="AK21" s="41">
        <f t="shared" si="13"/>
        <v>8.242222222222221</v>
      </c>
      <c r="AL21" s="123">
        <v>485.9</v>
      </c>
      <c r="AM21" s="41">
        <f t="shared" si="14"/>
        <v>10.797777777777778</v>
      </c>
      <c r="AN21" s="176">
        <f t="shared" si="15"/>
        <v>1052.2</v>
      </c>
      <c r="AO21" s="121">
        <f>RCF!I$33</f>
        <v>23.384</v>
      </c>
      <c r="AP21" s="112">
        <f t="shared" si="16"/>
        <v>1578.3</v>
      </c>
      <c r="AQ21" s="124">
        <v>401.2</v>
      </c>
      <c r="AR21" s="121">
        <f t="shared" si="17"/>
        <v>8.9155555555555548</v>
      </c>
      <c r="AS21" s="112">
        <f t="shared" si="18"/>
        <v>521.5</v>
      </c>
      <c r="AT21" s="112">
        <f t="shared" si="18"/>
        <v>581.70000000000005</v>
      </c>
      <c r="AU21" s="42">
        <v>390.9</v>
      </c>
      <c r="AV21" s="121">
        <f t="shared" si="19"/>
        <v>8.6866666666666656</v>
      </c>
      <c r="AW21" s="42">
        <v>398.7</v>
      </c>
      <c r="AX21" s="121">
        <f t="shared" si="20"/>
        <v>8.86</v>
      </c>
      <c r="AY21" s="42">
        <v>597.4</v>
      </c>
      <c r="AZ21" s="121">
        <f t="shared" si="24"/>
        <v>13.275555555555554</v>
      </c>
    </row>
    <row r="22" spans="1:52" x14ac:dyDescent="0.2">
      <c r="A22" s="47" t="s">
        <v>27</v>
      </c>
      <c r="B22" s="48" t="s">
        <v>28</v>
      </c>
      <c r="C22" s="49">
        <v>15</v>
      </c>
      <c r="D22" s="42">
        <f t="shared" si="0"/>
        <v>753.2</v>
      </c>
      <c r="E22" s="41">
        <f>RCF!C$43</f>
        <v>50.210999999999999</v>
      </c>
      <c r="F22" s="124">
        <v>374.3</v>
      </c>
      <c r="G22" s="122">
        <f t="shared" si="5"/>
        <v>24.953333333333333</v>
      </c>
      <c r="H22" s="124">
        <f t="shared" si="6"/>
        <v>388.8</v>
      </c>
      <c r="I22" s="122">
        <f t="shared" si="7"/>
        <v>25.92</v>
      </c>
      <c r="J22" s="112">
        <f t="shared" si="1"/>
        <v>427.7</v>
      </c>
      <c r="K22" s="112">
        <f t="shared" si="1"/>
        <v>532.70000000000005</v>
      </c>
      <c r="L22" s="112">
        <f t="shared" si="1"/>
        <v>571.5</v>
      </c>
      <c r="M22" s="112">
        <f t="shared" si="1"/>
        <v>629.9</v>
      </c>
      <c r="N22" s="112">
        <f t="shared" si="1"/>
        <v>777.6</v>
      </c>
      <c r="O22" s="112">
        <f t="shared" si="1"/>
        <v>835.9</v>
      </c>
      <c r="P22" s="112">
        <f t="shared" si="1"/>
        <v>1166.4000000000001</v>
      </c>
      <c r="Q22" s="123">
        <v>381.9</v>
      </c>
      <c r="R22" s="44">
        <f t="shared" si="8"/>
        <v>25.459999999999997</v>
      </c>
      <c r="S22" s="112">
        <f t="shared" si="9"/>
        <v>496.4</v>
      </c>
      <c r="T22" s="112">
        <f t="shared" si="9"/>
        <v>572.79999999999995</v>
      </c>
      <c r="U22" s="123">
        <v>397.7</v>
      </c>
      <c r="V22" s="44">
        <f t="shared" si="10"/>
        <v>26.513333333333332</v>
      </c>
      <c r="W22" s="123">
        <v>423.6</v>
      </c>
      <c r="X22" s="44">
        <f t="shared" si="2"/>
        <v>28.240000000000002</v>
      </c>
      <c r="Y22" s="112">
        <f t="shared" si="11"/>
        <v>465.9</v>
      </c>
      <c r="Z22" s="112">
        <v>0</v>
      </c>
      <c r="AA22" s="112">
        <f>ROUND($C22*$X22*AA$6,1)</f>
        <v>686.2</v>
      </c>
      <c r="AB22" s="112">
        <f t="shared" si="23"/>
        <v>622.70000000000005</v>
      </c>
      <c r="AC22" s="112">
        <f t="shared" si="23"/>
        <v>919.2</v>
      </c>
      <c r="AD22" s="112">
        <f t="shared" si="23"/>
        <v>1270.8</v>
      </c>
      <c r="AE22" s="42">
        <v>381.5</v>
      </c>
      <c r="AF22" s="121">
        <f t="shared" si="12"/>
        <v>25.433333333333334</v>
      </c>
      <c r="AG22" s="112">
        <f t="shared" si="4"/>
        <v>629.5</v>
      </c>
      <c r="AH22" s="112">
        <f t="shared" si="4"/>
        <v>801.2</v>
      </c>
      <c r="AI22" s="112">
        <f t="shared" si="4"/>
        <v>1144.5</v>
      </c>
      <c r="AJ22" s="123">
        <v>370.9</v>
      </c>
      <c r="AK22" s="41">
        <f t="shared" si="13"/>
        <v>24.726666666666667</v>
      </c>
      <c r="AL22" s="123">
        <v>485.9</v>
      </c>
      <c r="AM22" s="41">
        <f t="shared" si="14"/>
        <v>32.393333333333331</v>
      </c>
      <c r="AN22" s="176">
        <f t="shared" si="15"/>
        <v>350.7</v>
      </c>
      <c r="AO22" s="121">
        <f>RCF!I$33</f>
        <v>23.384</v>
      </c>
      <c r="AP22" s="112">
        <f t="shared" si="16"/>
        <v>526</v>
      </c>
      <c r="AQ22" s="124">
        <v>401.2</v>
      </c>
      <c r="AR22" s="121">
        <f t="shared" si="17"/>
        <v>26.746666666666666</v>
      </c>
      <c r="AS22" s="112">
        <f t="shared" si="18"/>
        <v>521.5</v>
      </c>
      <c r="AT22" s="112">
        <f t="shared" si="18"/>
        <v>581.70000000000005</v>
      </c>
      <c r="AU22" s="42">
        <v>390.9</v>
      </c>
      <c r="AV22" s="121">
        <f t="shared" si="19"/>
        <v>26.06</v>
      </c>
      <c r="AW22" s="42">
        <v>398.7</v>
      </c>
      <c r="AX22" s="121">
        <f t="shared" si="20"/>
        <v>26.58</v>
      </c>
      <c r="AY22" s="42">
        <v>597.4</v>
      </c>
      <c r="AZ22" s="121">
        <f t="shared" si="24"/>
        <v>39.826666666666668</v>
      </c>
    </row>
    <row r="23" spans="1:52" x14ac:dyDescent="0.2">
      <c r="A23" s="47" t="s">
        <v>29</v>
      </c>
      <c r="B23" s="48" t="s">
        <v>28</v>
      </c>
      <c r="C23" s="49">
        <v>30</v>
      </c>
      <c r="D23" s="42">
        <f t="shared" si="0"/>
        <v>1506.3</v>
      </c>
      <c r="E23" s="41">
        <f>RCF!C$43</f>
        <v>50.210999999999999</v>
      </c>
      <c r="F23" s="124">
        <v>374.3</v>
      </c>
      <c r="G23" s="122">
        <f t="shared" si="5"/>
        <v>12.476666666666667</v>
      </c>
      <c r="H23" s="124">
        <f t="shared" si="6"/>
        <v>388.8</v>
      </c>
      <c r="I23" s="122">
        <f t="shared" si="7"/>
        <v>12.96</v>
      </c>
      <c r="J23" s="112">
        <f t="shared" si="1"/>
        <v>427.7</v>
      </c>
      <c r="K23" s="112">
        <f t="shared" si="1"/>
        <v>532.70000000000005</v>
      </c>
      <c r="L23" s="112">
        <f t="shared" si="1"/>
        <v>571.5</v>
      </c>
      <c r="M23" s="112">
        <f t="shared" si="1"/>
        <v>629.9</v>
      </c>
      <c r="N23" s="112">
        <f t="shared" si="1"/>
        <v>777.6</v>
      </c>
      <c r="O23" s="112">
        <f t="shared" si="1"/>
        <v>835.9</v>
      </c>
      <c r="P23" s="112">
        <f t="shared" si="1"/>
        <v>1166.4000000000001</v>
      </c>
      <c r="Q23" s="123">
        <v>381.9</v>
      </c>
      <c r="R23" s="44">
        <f t="shared" si="8"/>
        <v>12.729999999999999</v>
      </c>
      <c r="S23" s="112">
        <f t="shared" si="9"/>
        <v>496.4</v>
      </c>
      <c r="T23" s="112">
        <f t="shared" si="9"/>
        <v>572.79999999999995</v>
      </c>
      <c r="U23" s="123">
        <v>397.7</v>
      </c>
      <c r="V23" s="44">
        <f t="shared" si="10"/>
        <v>13.256666666666666</v>
      </c>
      <c r="W23" s="123">
        <v>423.6</v>
      </c>
      <c r="X23" s="44">
        <f t="shared" si="2"/>
        <v>14.120000000000001</v>
      </c>
      <c r="Y23" s="112">
        <f t="shared" si="11"/>
        <v>465.9</v>
      </c>
      <c r="Z23" s="112">
        <v>0</v>
      </c>
      <c r="AA23" s="112">
        <f>ROUND($C23*$X23*AA$6,1)</f>
        <v>686.2</v>
      </c>
      <c r="AB23" s="112">
        <f t="shared" si="23"/>
        <v>622.70000000000005</v>
      </c>
      <c r="AC23" s="112">
        <f t="shared" si="23"/>
        <v>919.2</v>
      </c>
      <c r="AD23" s="112">
        <f t="shared" si="23"/>
        <v>1270.8</v>
      </c>
      <c r="AE23" s="42">
        <v>381.5</v>
      </c>
      <c r="AF23" s="121">
        <f t="shared" si="12"/>
        <v>12.716666666666667</v>
      </c>
      <c r="AG23" s="112">
        <f t="shared" si="4"/>
        <v>629.5</v>
      </c>
      <c r="AH23" s="112">
        <f t="shared" si="4"/>
        <v>801.2</v>
      </c>
      <c r="AI23" s="112">
        <f t="shared" si="4"/>
        <v>1144.5</v>
      </c>
      <c r="AJ23" s="123">
        <v>370.9</v>
      </c>
      <c r="AK23" s="41">
        <f t="shared" si="13"/>
        <v>12.363333333333333</v>
      </c>
      <c r="AL23" s="123">
        <v>485.9</v>
      </c>
      <c r="AM23" s="41">
        <f t="shared" si="14"/>
        <v>16.196666666666665</v>
      </c>
      <c r="AN23" s="176">
        <f t="shared" si="15"/>
        <v>701.5</v>
      </c>
      <c r="AO23" s="121">
        <f>RCF!I$33</f>
        <v>23.384</v>
      </c>
      <c r="AP23" s="112">
        <f t="shared" si="16"/>
        <v>1052.2</v>
      </c>
      <c r="AQ23" s="124">
        <v>401.2</v>
      </c>
      <c r="AR23" s="121">
        <f t="shared" si="17"/>
        <v>13.373333333333333</v>
      </c>
      <c r="AS23" s="112">
        <f t="shared" si="18"/>
        <v>521.5</v>
      </c>
      <c r="AT23" s="112">
        <f t="shared" si="18"/>
        <v>581.70000000000005</v>
      </c>
      <c r="AU23" s="42">
        <v>390.9</v>
      </c>
      <c r="AV23" s="121">
        <f t="shared" si="19"/>
        <v>13.03</v>
      </c>
      <c r="AW23" s="42">
        <v>398.7</v>
      </c>
      <c r="AX23" s="121">
        <f t="shared" si="20"/>
        <v>13.29</v>
      </c>
      <c r="AY23" s="42">
        <v>597.4</v>
      </c>
      <c r="AZ23" s="121">
        <f t="shared" si="24"/>
        <v>19.913333333333334</v>
      </c>
    </row>
    <row r="24" spans="1:52" x14ac:dyDescent="0.2">
      <c r="A24" s="47" t="s">
        <v>30</v>
      </c>
      <c r="B24" s="48" t="s">
        <v>28</v>
      </c>
      <c r="C24" s="49">
        <v>45</v>
      </c>
      <c r="D24" s="42">
        <f t="shared" si="0"/>
        <v>2259.5</v>
      </c>
      <c r="E24" s="41">
        <f>RCF!C$43</f>
        <v>50.210999999999999</v>
      </c>
      <c r="F24" s="124">
        <v>374.1</v>
      </c>
      <c r="G24" s="122">
        <f t="shared" si="5"/>
        <v>8.3133333333333344</v>
      </c>
      <c r="H24" s="124">
        <f t="shared" si="6"/>
        <v>388.6</v>
      </c>
      <c r="I24" s="122">
        <f t="shared" si="7"/>
        <v>8.6355555555555554</v>
      </c>
      <c r="J24" s="112">
        <f t="shared" si="1"/>
        <v>427.5</v>
      </c>
      <c r="K24" s="112">
        <f t="shared" si="1"/>
        <v>532.4</v>
      </c>
      <c r="L24" s="112">
        <f t="shared" si="1"/>
        <v>571.20000000000005</v>
      </c>
      <c r="M24" s="112">
        <f t="shared" si="1"/>
        <v>629.5</v>
      </c>
      <c r="N24" s="112">
        <f t="shared" si="1"/>
        <v>777.2</v>
      </c>
      <c r="O24" s="112">
        <f t="shared" si="1"/>
        <v>835.5</v>
      </c>
      <c r="P24" s="112">
        <f t="shared" si="1"/>
        <v>1165.8</v>
      </c>
      <c r="Q24" s="123">
        <v>381.9</v>
      </c>
      <c r="R24" s="44">
        <f t="shared" si="8"/>
        <v>8.4866666666666664</v>
      </c>
      <c r="S24" s="112">
        <f t="shared" si="9"/>
        <v>496.4</v>
      </c>
      <c r="T24" s="112">
        <f t="shared" si="9"/>
        <v>572.79999999999995</v>
      </c>
      <c r="U24" s="123">
        <v>397.7</v>
      </c>
      <c r="V24" s="44">
        <f t="shared" si="10"/>
        <v>8.8377777777777773</v>
      </c>
      <c r="W24" s="123">
        <v>423.6</v>
      </c>
      <c r="X24" s="44">
        <f t="shared" si="2"/>
        <v>9.413333333333334</v>
      </c>
      <c r="Y24" s="112">
        <f t="shared" si="11"/>
        <v>465.9</v>
      </c>
      <c r="Z24" s="112">
        <v>0</v>
      </c>
      <c r="AA24" s="112">
        <f>ROUND($C24*$X24*AA$6,1)</f>
        <v>686.2</v>
      </c>
      <c r="AB24" s="112">
        <f t="shared" si="23"/>
        <v>622.70000000000005</v>
      </c>
      <c r="AC24" s="112">
        <f t="shared" si="23"/>
        <v>919.2</v>
      </c>
      <c r="AD24" s="112">
        <f t="shared" si="23"/>
        <v>1270.8</v>
      </c>
      <c r="AE24" s="42">
        <v>381.5</v>
      </c>
      <c r="AF24" s="121">
        <f t="shared" si="12"/>
        <v>8.4777777777777779</v>
      </c>
      <c r="AG24" s="112">
        <f t="shared" si="4"/>
        <v>629.5</v>
      </c>
      <c r="AH24" s="112">
        <f t="shared" si="4"/>
        <v>801.2</v>
      </c>
      <c r="AI24" s="112">
        <f t="shared" si="4"/>
        <v>1144.5</v>
      </c>
      <c r="AJ24" s="123">
        <v>370.9</v>
      </c>
      <c r="AK24" s="41">
        <f t="shared" si="13"/>
        <v>8.242222222222221</v>
      </c>
      <c r="AL24" s="123">
        <v>485.9</v>
      </c>
      <c r="AM24" s="41">
        <f t="shared" si="14"/>
        <v>10.797777777777778</v>
      </c>
      <c r="AN24" s="176">
        <f t="shared" si="15"/>
        <v>1052.2</v>
      </c>
      <c r="AO24" s="121">
        <f>RCF!I$33</f>
        <v>23.384</v>
      </c>
      <c r="AP24" s="112">
        <f t="shared" si="16"/>
        <v>1578.3</v>
      </c>
      <c r="AQ24" s="124">
        <v>401.2</v>
      </c>
      <c r="AR24" s="121">
        <f t="shared" si="17"/>
        <v>8.9155555555555548</v>
      </c>
      <c r="AS24" s="112">
        <f t="shared" si="18"/>
        <v>521.5</v>
      </c>
      <c r="AT24" s="112">
        <f t="shared" si="18"/>
        <v>581.70000000000005</v>
      </c>
      <c r="AU24" s="42">
        <v>390.9</v>
      </c>
      <c r="AV24" s="121">
        <f t="shared" si="19"/>
        <v>8.6866666666666656</v>
      </c>
      <c r="AW24" s="42">
        <v>398.7</v>
      </c>
      <c r="AX24" s="121">
        <f t="shared" si="20"/>
        <v>8.86</v>
      </c>
      <c r="AY24" s="42">
        <v>597.4</v>
      </c>
      <c r="AZ24" s="121">
        <f t="shared" si="24"/>
        <v>13.275555555555554</v>
      </c>
    </row>
    <row r="25" spans="1:52" x14ac:dyDescent="0.2">
      <c r="A25" s="47" t="s">
        <v>31</v>
      </c>
      <c r="B25" s="48" t="s">
        <v>32</v>
      </c>
      <c r="C25" s="49">
        <v>21.43</v>
      </c>
      <c r="D25" s="42">
        <f t="shared" si="0"/>
        <v>1076</v>
      </c>
      <c r="E25" s="41">
        <f>RCF!C$43</f>
        <v>50.210999999999999</v>
      </c>
      <c r="F25" s="124">
        <v>472.2</v>
      </c>
      <c r="G25" s="122">
        <f t="shared" si="5"/>
        <v>22.034531031264581</v>
      </c>
      <c r="H25" s="124">
        <f t="shared" si="6"/>
        <v>490.6</v>
      </c>
      <c r="I25" s="122">
        <f t="shared" si="7"/>
        <v>22.893140457302849</v>
      </c>
      <c r="J25" s="112">
        <f t="shared" si="1"/>
        <v>539.70000000000005</v>
      </c>
      <c r="K25" s="112">
        <f t="shared" si="1"/>
        <v>672.1</v>
      </c>
      <c r="L25" s="112">
        <f t="shared" si="1"/>
        <v>721.2</v>
      </c>
      <c r="M25" s="112">
        <f t="shared" si="1"/>
        <v>794.8</v>
      </c>
      <c r="N25" s="112">
        <f t="shared" si="1"/>
        <v>981.2</v>
      </c>
      <c r="O25" s="112">
        <f t="shared" si="1"/>
        <v>1054.8</v>
      </c>
      <c r="P25" s="112">
        <f t="shared" si="1"/>
        <v>1471.8</v>
      </c>
      <c r="Q25" s="123">
        <v>481.3</v>
      </c>
      <c r="R25" s="44">
        <f t="shared" si="8"/>
        <v>22.459169388707419</v>
      </c>
      <c r="S25" s="112">
        <f t="shared" si="9"/>
        <v>625.6</v>
      </c>
      <c r="T25" s="112">
        <f t="shared" si="9"/>
        <v>721.9</v>
      </c>
      <c r="U25" s="123">
        <v>445.2</v>
      </c>
      <c r="V25" s="44">
        <f t="shared" si="10"/>
        <v>20.774615025664957</v>
      </c>
      <c r="W25" s="123">
        <v>474.1</v>
      </c>
      <c r="X25" s="44">
        <f t="shared" si="2"/>
        <v>22.123191787214186</v>
      </c>
      <c r="Y25" s="112">
        <f>W25</f>
        <v>474.1</v>
      </c>
      <c r="Z25" s="112">
        <f>W25</f>
        <v>474.1</v>
      </c>
      <c r="AA25" s="112">
        <f>Z25</f>
        <v>474.1</v>
      </c>
      <c r="AB25" s="112">
        <f t="shared" ref="AB25:AD25" si="25">AA25</f>
        <v>474.1</v>
      </c>
      <c r="AC25" s="112">
        <f t="shared" si="25"/>
        <v>474.1</v>
      </c>
      <c r="AD25" s="112">
        <f t="shared" si="25"/>
        <v>474.1</v>
      </c>
      <c r="AE25" s="42">
        <v>480.9</v>
      </c>
      <c r="AF25" s="121">
        <f t="shared" si="12"/>
        <v>22.44050396640224</v>
      </c>
      <c r="AG25" s="112">
        <f t="shared" si="4"/>
        <v>793.5</v>
      </c>
      <c r="AH25" s="112">
        <f t="shared" si="4"/>
        <v>1009.9</v>
      </c>
      <c r="AI25" s="112">
        <f t="shared" si="4"/>
        <v>1442.7</v>
      </c>
      <c r="AJ25" s="123">
        <v>422.2</v>
      </c>
      <c r="AK25" s="41">
        <f t="shared" si="13"/>
        <v>19.701353243117126</v>
      </c>
      <c r="AL25" s="123">
        <v>553</v>
      </c>
      <c r="AM25" s="41">
        <f t="shared" si="14"/>
        <v>25.804946336910874</v>
      </c>
      <c r="AN25" s="176">
        <f t="shared" si="15"/>
        <v>501.1</v>
      </c>
      <c r="AO25" s="121">
        <f>RCF!I$33</f>
        <v>23.384</v>
      </c>
      <c r="AP25" s="112">
        <f t="shared" si="16"/>
        <v>751.6</v>
      </c>
      <c r="AQ25" s="124">
        <v>505.5</v>
      </c>
      <c r="AR25" s="121">
        <f t="shared" si="17"/>
        <v>23.58842743817079</v>
      </c>
      <c r="AS25" s="112">
        <f t="shared" si="18"/>
        <v>657.1</v>
      </c>
      <c r="AT25" s="112">
        <f t="shared" si="18"/>
        <v>732.9</v>
      </c>
      <c r="AU25" s="42">
        <v>390.9</v>
      </c>
      <c r="AV25" s="121">
        <f t="shared" si="19"/>
        <v>18.240783947736816</v>
      </c>
      <c r="AW25" s="42">
        <v>502.6</v>
      </c>
      <c r="AX25" s="121">
        <f t="shared" si="20"/>
        <v>23.453103126458238</v>
      </c>
      <c r="AY25" s="176">
        <f>ROUNDDOWN(C25*AZ25,1)</f>
        <v>492.5</v>
      </c>
      <c r="AZ25" s="121">
        <f>RCF!I$41</f>
        <v>22.981999999999999</v>
      </c>
    </row>
    <row r="26" spans="1:52" x14ac:dyDescent="0.2">
      <c r="A26" s="51"/>
      <c r="B26" s="52"/>
      <c r="C26" s="53"/>
      <c r="D26" s="53"/>
      <c r="E26" s="54"/>
      <c r="F26" s="53"/>
      <c r="G26" s="54"/>
      <c r="H26" s="53"/>
      <c r="I26" s="54"/>
      <c r="J26" s="113"/>
      <c r="K26" s="113"/>
      <c r="L26" s="113"/>
      <c r="M26" s="113"/>
      <c r="N26" s="113"/>
      <c r="O26" s="113"/>
      <c r="P26" s="113"/>
      <c r="Q26" s="53"/>
      <c r="R26" s="55"/>
      <c r="S26" s="113"/>
      <c r="T26" s="113"/>
      <c r="U26" s="53"/>
      <c r="V26" s="55"/>
      <c r="W26" s="53"/>
      <c r="X26" s="55"/>
      <c r="Y26" s="114"/>
      <c r="Z26" s="114"/>
      <c r="AA26" s="114"/>
      <c r="AB26" s="114"/>
      <c r="AC26" s="114"/>
      <c r="AD26" s="114"/>
      <c r="AE26" s="53"/>
      <c r="AF26" s="53"/>
      <c r="AG26" s="114"/>
      <c r="AH26" s="114"/>
      <c r="AI26" s="114"/>
      <c r="AJ26" s="53"/>
      <c r="AK26" s="54"/>
      <c r="AL26" s="53"/>
      <c r="AM26" s="54"/>
      <c r="AN26" s="53"/>
      <c r="AO26" s="53"/>
      <c r="AP26" s="114"/>
      <c r="AQ26" s="53"/>
      <c r="AR26" s="53"/>
      <c r="AS26" s="114"/>
      <c r="AT26" s="114"/>
      <c r="AU26" s="53"/>
      <c r="AV26" s="53"/>
      <c r="AW26" s="53"/>
      <c r="AX26" s="53"/>
      <c r="AY26" s="53"/>
      <c r="AZ26" s="54"/>
    </row>
    <row r="27" spans="1:52" x14ac:dyDescent="0.2">
      <c r="A27" s="22"/>
      <c r="B27" s="23" t="s">
        <v>4</v>
      </c>
      <c r="C27" s="24"/>
      <c r="D27" s="25"/>
      <c r="E27" s="26"/>
      <c r="F27" s="25"/>
      <c r="G27" s="26"/>
      <c r="H27" s="25"/>
      <c r="I27" s="26"/>
      <c r="J27" s="26"/>
      <c r="K27" s="26"/>
      <c r="L27" s="26"/>
      <c r="M27" s="26"/>
      <c r="N27" s="26"/>
      <c r="O27" s="26"/>
      <c r="P27" s="26"/>
      <c r="Q27" s="27"/>
      <c r="R27" s="26"/>
      <c r="S27" s="26"/>
      <c r="T27" s="26"/>
      <c r="U27" s="27"/>
      <c r="V27" s="26"/>
      <c r="W27" s="27"/>
      <c r="X27" s="26"/>
      <c r="Y27" s="28"/>
      <c r="Z27" s="28"/>
      <c r="AA27" s="29"/>
      <c r="AB27" s="29"/>
      <c r="AC27" s="29"/>
      <c r="AD27" s="29"/>
      <c r="AE27" s="27"/>
      <c r="AF27" s="26"/>
      <c r="AG27" s="25"/>
      <c r="AH27" s="25"/>
      <c r="AI27" s="30"/>
      <c r="AJ27" s="25"/>
      <c r="AK27" s="25"/>
      <c r="AL27" s="25"/>
      <c r="AM27" s="25"/>
      <c r="AN27" s="27"/>
      <c r="AO27" s="26"/>
      <c r="AP27" s="25"/>
      <c r="AQ27" s="27"/>
      <c r="AR27" s="26"/>
      <c r="AS27" s="25"/>
      <c r="AT27" s="25"/>
      <c r="AU27" s="27"/>
      <c r="AV27" s="26"/>
      <c r="AW27" s="27"/>
      <c r="AX27" s="26"/>
      <c r="AY27" s="26"/>
      <c r="AZ27" s="26"/>
    </row>
    <row r="28" spans="1:52" x14ac:dyDescent="0.2">
      <c r="A28" s="56"/>
      <c r="B28" s="57"/>
      <c r="C28" s="58"/>
      <c r="D28" s="36"/>
      <c r="E28" s="59"/>
      <c r="F28" s="36"/>
      <c r="G28" s="59"/>
      <c r="H28" s="36"/>
      <c r="I28" s="59"/>
      <c r="J28" s="115"/>
      <c r="K28" s="115"/>
      <c r="L28" s="115"/>
      <c r="M28" s="115"/>
      <c r="N28" s="115"/>
      <c r="O28" s="115"/>
      <c r="P28" s="115"/>
      <c r="Q28" s="36"/>
      <c r="R28" s="35"/>
      <c r="S28" s="115"/>
      <c r="T28" s="115"/>
      <c r="U28" s="36"/>
      <c r="V28" s="35"/>
      <c r="W28" s="36"/>
      <c r="X28" s="35"/>
      <c r="Y28" s="116"/>
      <c r="Z28" s="116"/>
      <c r="AA28" s="116"/>
      <c r="AB28" s="116"/>
      <c r="AC28" s="116"/>
      <c r="AD28" s="116"/>
      <c r="AE28" s="36"/>
      <c r="AF28" s="36"/>
      <c r="AG28" s="116"/>
      <c r="AH28" s="116"/>
      <c r="AI28" s="116"/>
      <c r="AJ28" s="36"/>
      <c r="AK28" s="59"/>
      <c r="AL28" s="36"/>
      <c r="AM28" s="59"/>
      <c r="AN28" s="36"/>
      <c r="AO28" s="36"/>
      <c r="AP28" s="116"/>
      <c r="AQ28" s="36"/>
      <c r="AR28" s="36"/>
      <c r="AS28" s="116"/>
      <c r="AT28" s="116"/>
      <c r="AU28" s="36"/>
      <c r="AV28" s="36"/>
      <c r="AW28" s="36"/>
      <c r="AX28" s="36"/>
      <c r="AY28" s="36"/>
      <c r="AZ28" s="59"/>
    </row>
    <row r="29" spans="1:52" s="60" customFormat="1" ht="14.25" customHeight="1" x14ac:dyDescent="0.2">
      <c r="A29" s="47" t="s">
        <v>54</v>
      </c>
      <c r="B29" s="48" t="s">
        <v>69</v>
      </c>
      <c r="C29" s="49">
        <v>10</v>
      </c>
      <c r="D29" s="42">
        <f t="shared" ref="D29:D69" si="26">ROUND(E29*C29,1)</f>
        <v>502.1</v>
      </c>
      <c r="E29" s="41">
        <f>RCF!C$43</f>
        <v>50.210999999999999</v>
      </c>
      <c r="F29" s="42">
        <f>ROUNDDOWN($C29*G29,1)</f>
        <v>139.69999999999999</v>
      </c>
      <c r="G29" s="122">
        <f>RCF!C$5</f>
        <v>13.972</v>
      </c>
      <c r="H29" s="42">
        <f>ROUND(I29*C29,1)</f>
        <v>139.69999999999999</v>
      </c>
      <c r="I29" s="122">
        <f>G29</f>
        <v>13.972</v>
      </c>
      <c r="J29" s="112">
        <f>ROUND($C29*$I29*J$6,1)</f>
        <v>153.69999999999999</v>
      </c>
      <c r="K29" s="112">
        <f t="shared" ref="K29:L29" si="27">ROUND($C29*$I29*K$6,1)</f>
        <v>191.4</v>
      </c>
      <c r="L29" s="112">
        <f t="shared" si="27"/>
        <v>205.4</v>
      </c>
      <c r="M29" s="112">
        <f>ROUND($C29*$I29*M$6,1)</f>
        <v>226.3</v>
      </c>
      <c r="N29" s="112">
        <f t="shared" ref="N29:P44" si="28">ROUND($C29*$I29*N$6,1)</f>
        <v>279.39999999999998</v>
      </c>
      <c r="O29" s="112">
        <f t="shared" si="28"/>
        <v>300.39999999999998</v>
      </c>
      <c r="P29" s="112">
        <f t="shared" si="28"/>
        <v>419.2</v>
      </c>
      <c r="Q29" s="42">
        <f>ROUNDDOWN($C29*R29,1)</f>
        <v>138</v>
      </c>
      <c r="R29" s="121">
        <f>RCF!C$7</f>
        <v>13.8</v>
      </c>
      <c r="S29" s="112">
        <f>ROUNDDOWN($Q29*S$6,1)</f>
        <v>179.4</v>
      </c>
      <c r="T29" s="112">
        <f>ROUNDDOWN($Q29*T$6,1)</f>
        <v>207</v>
      </c>
      <c r="U29" s="42">
        <f>ROUNDDOWN($C29*V29,1)</f>
        <v>135.6</v>
      </c>
      <c r="V29" s="121">
        <f>RCF!C$9</f>
        <v>13.567</v>
      </c>
      <c r="W29" s="42">
        <f>ROUNDDOWN($C29*X29,1)</f>
        <v>135.6</v>
      </c>
      <c r="X29" s="121">
        <f>V29</f>
        <v>13.567</v>
      </c>
      <c r="Y29" s="112">
        <f t="shared" ref="Y29:Y69" si="29">ROUNDDOWN($W29*Y$6,1)</f>
        <v>149.1</v>
      </c>
      <c r="Z29" s="112">
        <f t="shared" ref="Z29:AD38" si="30">ROUND($C29*$X29*Z$6,1)</f>
        <v>185.9</v>
      </c>
      <c r="AA29" s="112">
        <f t="shared" si="30"/>
        <v>219.8</v>
      </c>
      <c r="AB29" s="112">
        <f t="shared" si="30"/>
        <v>199.4</v>
      </c>
      <c r="AC29" s="112">
        <f t="shared" si="30"/>
        <v>294.39999999999998</v>
      </c>
      <c r="AD29" s="112">
        <f t="shared" si="30"/>
        <v>407</v>
      </c>
      <c r="AE29" s="42">
        <f>ROUNDDOWN($C29*AF29,1)</f>
        <v>138.30000000000001</v>
      </c>
      <c r="AF29" s="121">
        <f>RCF!C$13</f>
        <v>13.83</v>
      </c>
      <c r="AG29" s="112">
        <f t="shared" ref="AG29:AI48" si="31">ROUND($AE29*AG$6,1)</f>
        <v>228.2</v>
      </c>
      <c r="AH29" s="112">
        <f t="shared" si="31"/>
        <v>290.39999999999998</v>
      </c>
      <c r="AI29" s="112">
        <f t="shared" si="31"/>
        <v>414.9</v>
      </c>
      <c r="AJ29" s="42">
        <f>ROUNDDOWN($C29*AK29,1)</f>
        <v>138.5</v>
      </c>
      <c r="AK29" s="121">
        <f>RCF!C$25</f>
        <v>13.85</v>
      </c>
      <c r="AL29" s="42">
        <f>ROUNDDOWN($C29*AM29,1)</f>
        <v>139.5</v>
      </c>
      <c r="AM29" s="121">
        <f>RCF!C$59</f>
        <v>13.957000000000001</v>
      </c>
      <c r="AN29" s="42">
        <f>ROUNDDOWN($C29*AO29,1)</f>
        <v>144.80000000000001</v>
      </c>
      <c r="AO29" s="121">
        <f>RCF!C$33</f>
        <v>14.481</v>
      </c>
      <c r="AP29" s="112">
        <f t="shared" ref="AP29:AP69" si="32">ROUNDDOWN($AN29*AP$6,1)</f>
        <v>217.2</v>
      </c>
      <c r="AQ29" s="42">
        <f>ROUNDDOWN($C29*AR29,1)</f>
        <v>145.19999999999999</v>
      </c>
      <c r="AR29" s="121">
        <f>RCF!C$35</f>
        <v>14.52</v>
      </c>
      <c r="AS29" s="112">
        <f t="shared" ref="AS29:AT44" si="33">ROUNDDOWN($AQ29*AS$6,1)</f>
        <v>188.7</v>
      </c>
      <c r="AT29" s="112">
        <f t="shared" si="33"/>
        <v>210.5</v>
      </c>
      <c r="AU29" s="42">
        <f>ROUNDDOWN($C29*AV29,1)</f>
        <v>142.5</v>
      </c>
      <c r="AV29" s="121">
        <f>RCF!C$37</f>
        <v>14.25</v>
      </c>
      <c r="AW29" s="42">
        <f>ROUNDDOWN($C29*AX29,1)</f>
        <v>145.19999999999999</v>
      </c>
      <c r="AX29" s="121">
        <f>RCF!C$39</f>
        <v>14.52</v>
      </c>
      <c r="AY29" s="42">
        <f>ROUNDDOWN($C29*AZ29,1)</f>
        <v>143.30000000000001</v>
      </c>
      <c r="AZ29" s="121">
        <f>RCF!C$41</f>
        <v>14.332000000000001</v>
      </c>
    </row>
    <row r="30" spans="1:52" s="60" customFormat="1" ht="25.5" x14ac:dyDescent="0.2">
      <c r="A30" s="47" t="s">
        <v>51</v>
      </c>
      <c r="B30" s="48" t="s">
        <v>70</v>
      </c>
      <c r="C30" s="49">
        <v>87</v>
      </c>
      <c r="D30" s="42">
        <f t="shared" si="26"/>
        <v>4368.3999999999996</v>
      </c>
      <c r="E30" s="41">
        <f>RCF!C$43</f>
        <v>50.210999999999999</v>
      </c>
      <c r="F30" s="42">
        <f t="shared" ref="F30:F69" si="34">ROUNDDOWN($C30*G30,1)</f>
        <v>1215.5</v>
      </c>
      <c r="G30" s="122">
        <f>RCF!C$5</f>
        <v>13.972</v>
      </c>
      <c r="H30" s="42">
        <f t="shared" ref="H30:H69" si="35">ROUND(I30*C30,1)</f>
        <v>1215.5999999999999</v>
      </c>
      <c r="I30" s="122">
        <f t="shared" ref="I30:I69" si="36">G30</f>
        <v>13.972</v>
      </c>
      <c r="J30" s="112">
        <f t="shared" ref="J30:P69" si="37">ROUND($C30*$I30*J$6,1)</f>
        <v>1337.1</v>
      </c>
      <c r="K30" s="112">
        <f t="shared" si="37"/>
        <v>1665.3</v>
      </c>
      <c r="L30" s="112">
        <f t="shared" si="37"/>
        <v>1786.9</v>
      </c>
      <c r="M30" s="112">
        <f t="shared" si="37"/>
        <v>1969.2</v>
      </c>
      <c r="N30" s="112">
        <f t="shared" si="28"/>
        <v>2431.1</v>
      </c>
      <c r="O30" s="112">
        <f t="shared" si="28"/>
        <v>2613.5</v>
      </c>
      <c r="P30" s="112">
        <f t="shared" si="28"/>
        <v>3646.7</v>
      </c>
      <c r="Q30" s="42">
        <f t="shared" ref="Q30:Q69" si="38">ROUNDDOWN($C30*R30,1)</f>
        <v>1200.5999999999999</v>
      </c>
      <c r="R30" s="121">
        <f>RCF!C$7</f>
        <v>13.8</v>
      </c>
      <c r="S30" s="112">
        <f t="shared" ref="S30:T69" si="39">ROUNDDOWN($Q30*S$6,1)</f>
        <v>1560.7</v>
      </c>
      <c r="T30" s="112">
        <f t="shared" si="39"/>
        <v>1800.9</v>
      </c>
      <c r="U30" s="42">
        <f t="shared" ref="U30:U69" si="40">ROUNDDOWN($C30*V30,1)</f>
        <v>1180.3</v>
      </c>
      <c r="V30" s="121">
        <f>RCF!C$9</f>
        <v>13.567</v>
      </c>
      <c r="W30" s="42">
        <f t="shared" ref="W30:W69" si="41">ROUNDDOWN($C30*X30,1)</f>
        <v>1180.3</v>
      </c>
      <c r="X30" s="121">
        <f t="shared" ref="X30:X69" si="42">V30</f>
        <v>13.567</v>
      </c>
      <c r="Y30" s="112">
        <f t="shared" si="29"/>
        <v>1298.3</v>
      </c>
      <c r="Z30" s="112">
        <f t="shared" si="30"/>
        <v>1617.1</v>
      </c>
      <c r="AA30" s="112">
        <f t="shared" si="30"/>
        <v>1912.1</v>
      </c>
      <c r="AB30" s="112">
        <f t="shared" si="30"/>
        <v>1735.1</v>
      </c>
      <c r="AC30" s="112">
        <f t="shared" si="30"/>
        <v>2561.3000000000002</v>
      </c>
      <c r="AD30" s="112">
        <f t="shared" si="30"/>
        <v>3541</v>
      </c>
      <c r="AE30" s="42">
        <f t="shared" ref="AE30:AE69" si="43">ROUNDDOWN($C30*AF30,1)</f>
        <v>1203.2</v>
      </c>
      <c r="AF30" s="121">
        <f>RCF!C$13</f>
        <v>13.83</v>
      </c>
      <c r="AG30" s="112">
        <f t="shared" si="31"/>
        <v>1985.3</v>
      </c>
      <c r="AH30" s="112">
        <f t="shared" si="31"/>
        <v>2526.6999999999998</v>
      </c>
      <c r="AI30" s="112">
        <f t="shared" si="31"/>
        <v>3609.6</v>
      </c>
      <c r="AJ30" s="42">
        <f t="shared" ref="AJ30:AJ69" si="44">ROUNDDOWN($C30*AK30,1)</f>
        <v>1204.9000000000001</v>
      </c>
      <c r="AK30" s="121">
        <f>RCF!C$25</f>
        <v>13.85</v>
      </c>
      <c r="AL30" s="42">
        <f t="shared" ref="AL30:AL69" si="45">ROUNDDOWN($C30*AM30,1)</f>
        <v>1214.2</v>
      </c>
      <c r="AM30" s="121">
        <f>RCF!C$59</f>
        <v>13.957000000000001</v>
      </c>
      <c r="AN30" s="42">
        <f t="shared" ref="AN30:AN69" si="46">ROUNDDOWN($C30*AO30,1)</f>
        <v>1259.8</v>
      </c>
      <c r="AO30" s="121">
        <f>RCF!C$33</f>
        <v>14.481</v>
      </c>
      <c r="AP30" s="112">
        <f t="shared" si="32"/>
        <v>1889.7</v>
      </c>
      <c r="AQ30" s="42">
        <f t="shared" ref="AQ30:AQ69" si="47">ROUNDDOWN($C30*AR30,1)</f>
        <v>1263.2</v>
      </c>
      <c r="AR30" s="121">
        <f>RCF!C$35</f>
        <v>14.52</v>
      </c>
      <c r="AS30" s="112">
        <f t="shared" si="33"/>
        <v>1642.1</v>
      </c>
      <c r="AT30" s="112">
        <f t="shared" si="33"/>
        <v>1831.6</v>
      </c>
      <c r="AU30" s="42">
        <f t="shared" ref="AU30:AU69" si="48">ROUNDDOWN($C30*AV30,1)</f>
        <v>1239.7</v>
      </c>
      <c r="AV30" s="121">
        <f>RCF!C$37</f>
        <v>14.25</v>
      </c>
      <c r="AW30" s="42">
        <f t="shared" ref="AW30:AW69" si="49">ROUNDDOWN($C30*AX30,1)</f>
        <v>1263.2</v>
      </c>
      <c r="AX30" s="121">
        <f>RCF!C$39</f>
        <v>14.52</v>
      </c>
      <c r="AY30" s="42">
        <f t="shared" ref="AY30:AY69" si="50">ROUNDDOWN($C30*AZ30,1)</f>
        <v>1246.8</v>
      </c>
      <c r="AZ30" s="121">
        <f>RCF!C$41</f>
        <v>14.332000000000001</v>
      </c>
    </row>
    <row r="31" spans="1:52" s="60" customFormat="1" x14ac:dyDescent="0.2">
      <c r="A31" s="47" t="s">
        <v>43</v>
      </c>
      <c r="B31" s="48" t="s">
        <v>71</v>
      </c>
      <c r="C31" s="49">
        <v>234</v>
      </c>
      <c r="D31" s="42">
        <f t="shared" si="26"/>
        <v>11749.4</v>
      </c>
      <c r="E31" s="41">
        <f>RCF!C$43</f>
        <v>50.210999999999999</v>
      </c>
      <c r="F31" s="42">
        <f t="shared" si="34"/>
        <v>3269.4</v>
      </c>
      <c r="G31" s="122">
        <f>RCF!C$5</f>
        <v>13.972</v>
      </c>
      <c r="H31" s="42">
        <f t="shared" si="35"/>
        <v>3269.4</v>
      </c>
      <c r="I31" s="122">
        <f t="shared" si="36"/>
        <v>13.972</v>
      </c>
      <c r="J31" s="112">
        <f t="shared" si="37"/>
        <v>3596.4</v>
      </c>
      <c r="K31" s="112">
        <f t="shared" si="37"/>
        <v>4479.1000000000004</v>
      </c>
      <c r="L31" s="112">
        <f t="shared" si="37"/>
        <v>4806.1000000000004</v>
      </c>
      <c r="M31" s="112">
        <f t="shared" si="37"/>
        <v>5296.5</v>
      </c>
      <c r="N31" s="112">
        <f t="shared" si="28"/>
        <v>6538.9</v>
      </c>
      <c r="O31" s="112">
        <f t="shared" si="28"/>
        <v>7029.3</v>
      </c>
      <c r="P31" s="112">
        <f t="shared" si="28"/>
        <v>9808.2999999999993</v>
      </c>
      <c r="Q31" s="42">
        <f t="shared" si="38"/>
        <v>3229.2</v>
      </c>
      <c r="R31" s="121">
        <f>RCF!C$7</f>
        <v>13.8</v>
      </c>
      <c r="S31" s="112">
        <f t="shared" si="39"/>
        <v>4197.8999999999996</v>
      </c>
      <c r="T31" s="112">
        <f t="shared" si="39"/>
        <v>4843.8</v>
      </c>
      <c r="U31" s="42">
        <f t="shared" si="40"/>
        <v>3174.6</v>
      </c>
      <c r="V31" s="121">
        <f>RCF!C$9</f>
        <v>13.567</v>
      </c>
      <c r="W31" s="42">
        <f t="shared" si="41"/>
        <v>3174.6</v>
      </c>
      <c r="X31" s="121">
        <f t="shared" si="42"/>
        <v>13.567</v>
      </c>
      <c r="Y31" s="112">
        <f t="shared" si="29"/>
        <v>3492</v>
      </c>
      <c r="Z31" s="112">
        <f t="shared" si="30"/>
        <v>4349.3</v>
      </c>
      <c r="AA31" s="112">
        <f t="shared" si="30"/>
        <v>5143</v>
      </c>
      <c r="AB31" s="112">
        <f t="shared" si="30"/>
        <v>4666.8</v>
      </c>
      <c r="AC31" s="112">
        <f t="shared" si="30"/>
        <v>6889.1</v>
      </c>
      <c r="AD31" s="112">
        <f t="shared" si="30"/>
        <v>9524</v>
      </c>
      <c r="AE31" s="42">
        <f t="shared" si="43"/>
        <v>3236.2</v>
      </c>
      <c r="AF31" s="121">
        <f>RCF!C$13</f>
        <v>13.83</v>
      </c>
      <c r="AG31" s="112">
        <f t="shared" si="31"/>
        <v>5339.7</v>
      </c>
      <c r="AH31" s="112">
        <f t="shared" si="31"/>
        <v>6796</v>
      </c>
      <c r="AI31" s="112">
        <f t="shared" si="31"/>
        <v>9708.6</v>
      </c>
      <c r="AJ31" s="42">
        <f t="shared" si="44"/>
        <v>3240.9</v>
      </c>
      <c r="AK31" s="121">
        <f>RCF!C$25</f>
        <v>13.85</v>
      </c>
      <c r="AL31" s="42">
        <f t="shared" si="45"/>
        <v>3265.9</v>
      </c>
      <c r="AM31" s="121">
        <f>RCF!C$59</f>
        <v>13.957000000000001</v>
      </c>
      <c r="AN31" s="42">
        <f t="shared" si="46"/>
        <v>3388.5</v>
      </c>
      <c r="AO31" s="121">
        <f>RCF!C$33</f>
        <v>14.481</v>
      </c>
      <c r="AP31" s="112">
        <f t="shared" si="32"/>
        <v>5082.7</v>
      </c>
      <c r="AQ31" s="42">
        <f t="shared" si="47"/>
        <v>3397.6</v>
      </c>
      <c r="AR31" s="121">
        <f>RCF!C$35</f>
        <v>14.52</v>
      </c>
      <c r="AS31" s="112">
        <f t="shared" si="33"/>
        <v>4416.8</v>
      </c>
      <c r="AT31" s="112">
        <f t="shared" si="33"/>
        <v>4926.5</v>
      </c>
      <c r="AU31" s="42">
        <f t="shared" si="48"/>
        <v>3334.5</v>
      </c>
      <c r="AV31" s="121">
        <f>RCF!C$37</f>
        <v>14.25</v>
      </c>
      <c r="AW31" s="42">
        <f t="shared" si="49"/>
        <v>3397.6</v>
      </c>
      <c r="AX31" s="121">
        <f>RCF!C$39</f>
        <v>14.52</v>
      </c>
      <c r="AY31" s="42">
        <f t="shared" si="50"/>
        <v>3353.6</v>
      </c>
      <c r="AZ31" s="121">
        <f>RCF!C$41</f>
        <v>14.332000000000001</v>
      </c>
    </row>
    <row r="32" spans="1:52" s="60" customFormat="1" ht="25.5" x14ac:dyDescent="0.2">
      <c r="A32" s="47" t="s">
        <v>40</v>
      </c>
      <c r="B32" s="48" t="s">
        <v>105</v>
      </c>
      <c r="C32" s="49">
        <v>410</v>
      </c>
      <c r="D32" s="42">
        <f t="shared" si="26"/>
        <v>20586.5</v>
      </c>
      <c r="E32" s="41">
        <f>RCF!C$43</f>
        <v>50.210999999999999</v>
      </c>
      <c r="F32" s="42">
        <f t="shared" si="34"/>
        <v>5728.5</v>
      </c>
      <c r="G32" s="122">
        <f>RCF!C$5</f>
        <v>13.972</v>
      </c>
      <c r="H32" s="42">
        <f t="shared" si="35"/>
        <v>5728.5</v>
      </c>
      <c r="I32" s="122">
        <f t="shared" si="36"/>
        <v>13.972</v>
      </c>
      <c r="J32" s="112">
        <f t="shared" si="37"/>
        <v>6301.4</v>
      </c>
      <c r="K32" s="112">
        <f t="shared" si="37"/>
        <v>7848.1</v>
      </c>
      <c r="L32" s="112">
        <f t="shared" si="37"/>
        <v>8420.9</v>
      </c>
      <c r="M32" s="112">
        <f t="shared" si="37"/>
        <v>9280.2000000000007</v>
      </c>
      <c r="N32" s="112">
        <f t="shared" si="28"/>
        <v>11457</v>
      </c>
      <c r="O32" s="112">
        <f t="shared" si="28"/>
        <v>12316.3</v>
      </c>
      <c r="P32" s="112">
        <f t="shared" si="28"/>
        <v>17185.599999999999</v>
      </c>
      <c r="Q32" s="42">
        <f t="shared" si="38"/>
        <v>5658</v>
      </c>
      <c r="R32" s="121">
        <f>RCF!C$7</f>
        <v>13.8</v>
      </c>
      <c r="S32" s="112">
        <f t="shared" si="39"/>
        <v>7355.4</v>
      </c>
      <c r="T32" s="112">
        <f t="shared" si="39"/>
        <v>8487</v>
      </c>
      <c r="U32" s="42">
        <f t="shared" si="40"/>
        <v>5562.4</v>
      </c>
      <c r="V32" s="121">
        <f>RCF!C$9</f>
        <v>13.567</v>
      </c>
      <c r="W32" s="42">
        <f t="shared" si="41"/>
        <v>5562.4</v>
      </c>
      <c r="X32" s="121">
        <f t="shared" si="42"/>
        <v>13.567</v>
      </c>
      <c r="Y32" s="112">
        <f t="shared" si="29"/>
        <v>6118.6</v>
      </c>
      <c r="Z32" s="112">
        <f t="shared" si="30"/>
        <v>7620.6</v>
      </c>
      <c r="AA32" s="112">
        <f t="shared" si="30"/>
        <v>9011.2000000000007</v>
      </c>
      <c r="AB32" s="112">
        <f t="shared" si="30"/>
        <v>8176.8</v>
      </c>
      <c r="AC32" s="112">
        <f t="shared" si="30"/>
        <v>12070.6</v>
      </c>
      <c r="AD32" s="112">
        <f t="shared" si="30"/>
        <v>16687.400000000001</v>
      </c>
      <c r="AE32" s="42">
        <f t="shared" si="43"/>
        <v>5670.3</v>
      </c>
      <c r="AF32" s="121">
        <f>RCF!C$13</f>
        <v>13.83</v>
      </c>
      <c r="AG32" s="112">
        <f t="shared" si="31"/>
        <v>9356</v>
      </c>
      <c r="AH32" s="112">
        <f t="shared" si="31"/>
        <v>11907.6</v>
      </c>
      <c r="AI32" s="112">
        <f t="shared" si="31"/>
        <v>17010.900000000001</v>
      </c>
      <c r="AJ32" s="42">
        <f t="shared" si="44"/>
        <v>5678.5</v>
      </c>
      <c r="AK32" s="121">
        <f>RCF!C$25</f>
        <v>13.85</v>
      </c>
      <c r="AL32" s="42">
        <f t="shared" si="45"/>
        <v>5722.3</v>
      </c>
      <c r="AM32" s="121">
        <f>RCF!C$59</f>
        <v>13.957000000000001</v>
      </c>
      <c r="AN32" s="42">
        <f t="shared" si="46"/>
        <v>5937.2</v>
      </c>
      <c r="AO32" s="121">
        <f>RCF!C$33</f>
        <v>14.481</v>
      </c>
      <c r="AP32" s="112">
        <f t="shared" si="32"/>
        <v>8905.7999999999993</v>
      </c>
      <c r="AQ32" s="42">
        <f t="shared" si="47"/>
        <v>5953.2</v>
      </c>
      <c r="AR32" s="121">
        <f>RCF!C$35</f>
        <v>14.52</v>
      </c>
      <c r="AS32" s="112">
        <f t="shared" si="33"/>
        <v>7739.1</v>
      </c>
      <c r="AT32" s="112">
        <f t="shared" si="33"/>
        <v>8632.1</v>
      </c>
      <c r="AU32" s="42">
        <f t="shared" si="48"/>
        <v>5842.5</v>
      </c>
      <c r="AV32" s="121">
        <f>RCF!C$37</f>
        <v>14.25</v>
      </c>
      <c r="AW32" s="42">
        <f t="shared" si="49"/>
        <v>5953.2</v>
      </c>
      <c r="AX32" s="121">
        <f>RCF!C$39</f>
        <v>14.52</v>
      </c>
      <c r="AY32" s="42">
        <f t="shared" si="50"/>
        <v>5876.1</v>
      </c>
      <c r="AZ32" s="121">
        <f>RCF!C$41</f>
        <v>14.332000000000001</v>
      </c>
    </row>
    <row r="33" spans="1:52" s="60" customFormat="1" x14ac:dyDescent="0.2">
      <c r="A33" s="47" t="s">
        <v>50</v>
      </c>
      <c r="B33" s="48" t="s">
        <v>106</v>
      </c>
      <c r="C33" s="49">
        <v>800</v>
      </c>
      <c r="D33" s="42">
        <f t="shared" si="26"/>
        <v>40168.800000000003</v>
      </c>
      <c r="E33" s="41">
        <f>RCF!C$43</f>
        <v>50.210999999999999</v>
      </c>
      <c r="F33" s="42">
        <f t="shared" si="34"/>
        <v>11177.6</v>
      </c>
      <c r="G33" s="122">
        <f>RCF!C$5</f>
        <v>13.972</v>
      </c>
      <c r="H33" s="42">
        <f t="shared" si="35"/>
        <v>11177.6</v>
      </c>
      <c r="I33" s="122">
        <f t="shared" si="36"/>
        <v>13.972</v>
      </c>
      <c r="J33" s="112">
        <f t="shared" si="37"/>
        <v>12295.4</v>
      </c>
      <c r="K33" s="112">
        <f t="shared" si="37"/>
        <v>15313.3</v>
      </c>
      <c r="L33" s="112">
        <f t="shared" si="37"/>
        <v>16431.099999999999</v>
      </c>
      <c r="M33" s="112">
        <f t="shared" si="37"/>
        <v>18107.7</v>
      </c>
      <c r="N33" s="112">
        <f t="shared" si="28"/>
        <v>22355.200000000001</v>
      </c>
      <c r="O33" s="112">
        <f t="shared" si="28"/>
        <v>24031.8</v>
      </c>
      <c r="P33" s="112">
        <f t="shared" si="28"/>
        <v>33532.800000000003</v>
      </c>
      <c r="Q33" s="42">
        <f t="shared" si="38"/>
        <v>11040</v>
      </c>
      <c r="R33" s="121">
        <f>RCF!C$7</f>
        <v>13.8</v>
      </c>
      <c r="S33" s="112">
        <f t="shared" si="39"/>
        <v>14352</v>
      </c>
      <c r="T33" s="112">
        <f t="shared" si="39"/>
        <v>16560</v>
      </c>
      <c r="U33" s="42">
        <f t="shared" si="40"/>
        <v>10853.6</v>
      </c>
      <c r="V33" s="121">
        <f>RCF!C$9</f>
        <v>13.567</v>
      </c>
      <c r="W33" s="42">
        <f t="shared" si="41"/>
        <v>10853.6</v>
      </c>
      <c r="X33" s="121">
        <f t="shared" si="42"/>
        <v>13.567</v>
      </c>
      <c r="Y33" s="112">
        <f t="shared" si="29"/>
        <v>11938.9</v>
      </c>
      <c r="Z33" s="112">
        <f t="shared" si="30"/>
        <v>14869.4</v>
      </c>
      <c r="AA33" s="112">
        <f t="shared" si="30"/>
        <v>17582.8</v>
      </c>
      <c r="AB33" s="112">
        <f t="shared" si="30"/>
        <v>15954.8</v>
      </c>
      <c r="AC33" s="112">
        <f t="shared" si="30"/>
        <v>23552.3</v>
      </c>
      <c r="AD33" s="112">
        <f t="shared" si="30"/>
        <v>32560.799999999999</v>
      </c>
      <c r="AE33" s="42">
        <f t="shared" si="43"/>
        <v>11064</v>
      </c>
      <c r="AF33" s="121">
        <f>RCF!C$13</f>
        <v>13.83</v>
      </c>
      <c r="AG33" s="112">
        <f t="shared" si="31"/>
        <v>18255.599999999999</v>
      </c>
      <c r="AH33" s="112">
        <f t="shared" si="31"/>
        <v>23234.400000000001</v>
      </c>
      <c r="AI33" s="112">
        <f t="shared" si="31"/>
        <v>33192</v>
      </c>
      <c r="AJ33" s="42">
        <f t="shared" si="44"/>
        <v>11080</v>
      </c>
      <c r="AK33" s="121">
        <f>RCF!C$25</f>
        <v>13.85</v>
      </c>
      <c r="AL33" s="42">
        <f t="shared" si="45"/>
        <v>11165.6</v>
      </c>
      <c r="AM33" s="121">
        <f>RCF!C$59</f>
        <v>13.957000000000001</v>
      </c>
      <c r="AN33" s="42">
        <f t="shared" si="46"/>
        <v>11584.8</v>
      </c>
      <c r="AO33" s="121">
        <f>RCF!C$33</f>
        <v>14.481</v>
      </c>
      <c r="AP33" s="112">
        <f t="shared" si="32"/>
        <v>17377.2</v>
      </c>
      <c r="AQ33" s="42">
        <f t="shared" si="47"/>
        <v>11616</v>
      </c>
      <c r="AR33" s="121">
        <f>RCF!C$35</f>
        <v>14.52</v>
      </c>
      <c r="AS33" s="112">
        <f t="shared" si="33"/>
        <v>15100.8</v>
      </c>
      <c r="AT33" s="112">
        <f t="shared" si="33"/>
        <v>16843.2</v>
      </c>
      <c r="AU33" s="42">
        <f t="shared" si="48"/>
        <v>11400</v>
      </c>
      <c r="AV33" s="121">
        <f>RCF!C$37</f>
        <v>14.25</v>
      </c>
      <c r="AW33" s="42">
        <f t="shared" si="49"/>
        <v>11616</v>
      </c>
      <c r="AX33" s="121">
        <f>RCF!C$39</f>
        <v>14.52</v>
      </c>
      <c r="AY33" s="42">
        <f t="shared" si="50"/>
        <v>11465.6</v>
      </c>
      <c r="AZ33" s="121">
        <f>RCF!C$41</f>
        <v>14.332000000000001</v>
      </c>
    </row>
    <row r="34" spans="1:52" s="60" customFormat="1" x14ac:dyDescent="0.2">
      <c r="A34" s="47" t="s">
        <v>52</v>
      </c>
      <c r="B34" s="48" t="s">
        <v>72</v>
      </c>
      <c r="C34" s="49">
        <v>206</v>
      </c>
      <c r="D34" s="42">
        <f t="shared" si="26"/>
        <v>10343.5</v>
      </c>
      <c r="E34" s="41">
        <f>RCF!C$43</f>
        <v>50.210999999999999</v>
      </c>
      <c r="F34" s="42">
        <f t="shared" si="34"/>
        <v>2878.2</v>
      </c>
      <c r="G34" s="122">
        <f>RCF!C$5</f>
        <v>13.972</v>
      </c>
      <c r="H34" s="42">
        <f t="shared" si="35"/>
        <v>2878.2</v>
      </c>
      <c r="I34" s="122">
        <f t="shared" si="36"/>
        <v>13.972</v>
      </c>
      <c r="J34" s="112">
        <f t="shared" si="37"/>
        <v>3166.1</v>
      </c>
      <c r="K34" s="112">
        <f t="shared" si="37"/>
        <v>3943.2</v>
      </c>
      <c r="L34" s="112">
        <f t="shared" si="37"/>
        <v>4231</v>
      </c>
      <c r="M34" s="112">
        <f t="shared" si="37"/>
        <v>4662.7</v>
      </c>
      <c r="N34" s="112">
        <f t="shared" si="28"/>
        <v>5756.5</v>
      </c>
      <c r="O34" s="112">
        <f t="shared" si="28"/>
        <v>6188.2</v>
      </c>
      <c r="P34" s="112">
        <f t="shared" si="28"/>
        <v>8634.7000000000007</v>
      </c>
      <c r="Q34" s="42">
        <f t="shared" si="38"/>
        <v>2842.8</v>
      </c>
      <c r="R34" s="121">
        <f>RCF!C$7</f>
        <v>13.8</v>
      </c>
      <c r="S34" s="112">
        <f t="shared" si="39"/>
        <v>3695.6</v>
      </c>
      <c r="T34" s="112">
        <f t="shared" si="39"/>
        <v>4264.2</v>
      </c>
      <c r="U34" s="42">
        <f t="shared" si="40"/>
        <v>2794.8</v>
      </c>
      <c r="V34" s="121">
        <f>RCF!C$9</f>
        <v>13.567</v>
      </c>
      <c r="W34" s="42">
        <f t="shared" si="41"/>
        <v>2794.8</v>
      </c>
      <c r="X34" s="121">
        <f t="shared" si="42"/>
        <v>13.567</v>
      </c>
      <c r="Y34" s="112">
        <f t="shared" si="29"/>
        <v>3074.2</v>
      </c>
      <c r="Z34" s="112">
        <f t="shared" si="30"/>
        <v>3828.9</v>
      </c>
      <c r="AA34" s="112">
        <f t="shared" si="30"/>
        <v>4527.6000000000004</v>
      </c>
      <c r="AB34" s="112">
        <f t="shared" si="30"/>
        <v>4108.3999999999996</v>
      </c>
      <c r="AC34" s="112">
        <f t="shared" si="30"/>
        <v>6064.7</v>
      </c>
      <c r="AD34" s="112">
        <f t="shared" si="30"/>
        <v>8384.4</v>
      </c>
      <c r="AE34" s="42">
        <f t="shared" si="43"/>
        <v>2848.9</v>
      </c>
      <c r="AF34" s="121">
        <f>RCF!C$13</f>
        <v>13.83</v>
      </c>
      <c r="AG34" s="112">
        <f t="shared" si="31"/>
        <v>4700.7</v>
      </c>
      <c r="AH34" s="112">
        <f t="shared" si="31"/>
        <v>5982.7</v>
      </c>
      <c r="AI34" s="112">
        <f t="shared" si="31"/>
        <v>8546.7000000000007</v>
      </c>
      <c r="AJ34" s="42">
        <f t="shared" si="44"/>
        <v>2853.1</v>
      </c>
      <c r="AK34" s="121">
        <f>RCF!C$25</f>
        <v>13.85</v>
      </c>
      <c r="AL34" s="42">
        <f t="shared" si="45"/>
        <v>2875.1</v>
      </c>
      <c r="AM34" s="121">
        <f>RCF!C$59</f>
        <v>13.957000000000001</v>
      </c>
      <c r="AN34" s="42">
        <f t="shared" si="46"/>
        <v>2983</v>
      </c>
      <c r="AO34" s="121">
        <f>RCF!C$33</f>
        <v>14.481</v>
      </c>
      <c r="AP34" s="112">
        <f t="shared" si="32"/>
        <v>4474.5</v>
      </c>
      <c r="AQ34" s="42">
        <f t="shared" si="47"/>
        <v>2991.1</v>
      </c>
      <c r="AR34" s="121">
        <f>RCF!C$35</f>
        <v>14.52</v>
      </c>
      <c r="AS34" s="112">
        <f t="shared" si="33"/>
        <v>3888.4</v>
      </c>
      <c r="AT34" s="112">
        <f t="shared" si="33"/>
        <v>4337</v>
      </c>
      <c r="AU34" s="42">
        <f t="shared" si="48"/>
        <v>2935.5</v>
      </c>
      <c r="AV34" s="121">
        <f>RCF!C$37</f>
        <v>14.25</v>
      </c>
      <c r="AW34" s="42">
        <f t="shared" si="49"/>
        <v>2991.1</v>
      </c>
      <c r="AX34" s="121">
        <f>RCF!C$39</f>
        <v>14.52</v>
      </c>
      <c r="AY34" s="42">
        <f t="shared" si="50"/>
        <v>2952.3</v>
      </c>
      <c r="AZ34" s="121">
        <f>RCF!C$41</f>
        <v>14.332000000000001</v>
      </c>
    </row>
    <row r="35" spans="1:52" s="60" customFormat="1" x14ac:dyDescent="0.2">
      <c r="A35" s="47" t="s">
        <v>61</v>
      </c>
      <c r="B35" s="48" t="s">
        <v>107</v>
      </c>
      <c r="C35" s="49">
        <v>1200</v>
      </c>
      <c r="D35" s="42">
        <f t="shared" si="26"/>
        <v>60253.2</v>
      </c>
      <c r="E35" s="41">
        <f>RCF!C$43</f>
        <v>50.210999999999999</v>
      </c>
      <c r="F35" s="42">
        <f t="shared" si="34"/>
        <v>16766.400000000001</v>
      </c>
      <c r="G35" s="122">
        <f>RCF!C$5</f>
        <v>13.972</v>
      </c>
      <c r="H35" s="42">
        <f t="shared" si="35"/>
        <v>16766.400000000001</v>
      </c>
      <c r="I35" s="122">
        <f t="shared" si="36"/>
        <v>13.972</v>
      </c>
      <c r="J35" s="112">
        <f t="shared" si="37"/>
        <v>18443</v>
      </c>
      <c r="K35" s="112">
        <f t="shared" si="37"/>
        <v>22970</v>
      </c>
      <c r="L35" s="112">
        <f t="shared" si="37"/>
        <v>24646.6</v>
      </c>
      <c r="M35" s="112">
        <f t="shared" si="37"/>
        <v>27161.599999999999</v>
      </c>
      <c r="N35" s="112">
        <f t="shared" si="28"/>
        <v>33532.800000000003</v>
      </c>
      <c r="O35" s="112">
        <f t="shared" si="28"/>
        <v>36047.800000000003</v>
      </c>
      <c r="P35" s="112">
        <f t="shared" si="28"/>
        <v>50299.199999999997</v>
      </c>
      <c r="Q35" s="42">
        <f t="shared" si="38"/>
        <v>16560</v>
      </c>
      <c r="R35" s="121">
        <f>RCF!C$7</f>
        <v>13.8</v>
      </c>
      <c r="S35" s="112">
        <f t="shared" si="39"/>
        <v>21528</v>
      </c>
      <c r="T35" s="112">
        <f t="shared" si="39"/>
        <v>24840</v>
      </c>
      <c r="U35" s="42">
        <f t="shared" si="40"/>
        <v>16280.4</v>
      </c>
      <c r="V35" s="121">
        <f>RCF!C$9</f>
        <v>13.567</v>
      </c>
      <c r="W35" s="42">
        <f t="shared" si="41"/>
        <v>16280.4</v>
      </c>
      <c r="X35" s="121">
        <f t="shared" si="42"/>
        <v>13.567</v>
      </c>
      <c r="Y35" s="112">
        <f t="shared" si="29"/>
        <v>17908.400000000001</v>
      </c>
      <c r="Z35" s="112">
        <f t="shared" si="30"/>
        <v>22304.1</v>
      </c>
      <c r="AA35" s="112">
        <f t="shared" si="30"/>
        <v>26374.2</v>
      </c>
      <c r="AB35" s="112">
        <f t="shared" si="30"/>
        <v>23932.2</v>
      </c>
      <c r="AC35" s="112">
        <f t="shared" si="30"/>
        <v>35328.5</v>
      </c>
      <c r="AD35" s="112">
        <f t="shared" si="30"/>
        <v>48841.2</v>
      </c>
      <c r="AE35" s="42">
        <f t="shared" si="43"/>
        <v>16596</v>
      </c>
      <c r="AF35" s="121">
        <f>RCF!C$13</f>
        <v>13.83</v>
      </c>
      <c r="AG35" s="112">
        <f t="shared" si="31"/>
        <v>27383.4</v>
      </c>
      <c r="AH35" s="112">
        <f t="shared" si="31"/>
        <v>34851.599999999999</v>
      </c>
      <c r="AI35" s="112">
        <f t="shared" si="31"/>
        <v>49788</v>
      </c>
      <c r="AJ35" s="42">
        <f t="shared" si="44"/>
        <v>16620</v>
      </c>
      <c r="AK35" s="121">
        <f>RCF!C$25</f>
        <v>13.85</v>
      </c>
      <c r="AL35" s="42">
        <f t="shared" si="45"/>
        <v>16748.400000000001</v>
      </c>
      <c r="AM35" s="121">
        <f>RCF!C$59</f>
        <v>13.957000000000001</v>
      </c>
      <c r="AN35" s="42">
        <f t="shared" si="46"/>
        <v>17377.2</v>
      </c>
      <c r="AO35" s="121">
        <f>RCF!C$33</f>
        <v>14.481</v>
      </c>
      <c r="AP35" s="112">
        <f t="shared" si="32"/>
        <v>26065.8</v>
      </c>
      <c r="AQ35" s="42">
        <f t="shared" si="47"/>
        <v>17424</v>
      </c>
      <c r="AR35" s="121">
        <f>RCF!C$35</f>
        <v>14.52</v>
      </c>
      <c r="AS35" s="112">
        <f t="shared" si="33"/>
        <v>22651.200000000001</v>
      </c>
      <c r="AT35" s="112">
        <f t="shared" si="33"/>
        <v>25264.799999999999</v>
      </c>
      <c r="AU35" s="42">
        <f t="shared" si="48"/>
        <v>17100</v>
      </c>
      <c r="AV35" s="121">
        <f>RCF!C$37</f>
        <v>14.25</v>
      </c>
      <c r="AW35" s="42">
        <f t="shared" si="49"/>
        <v>17424</v>
      </c>
      <c r="AX35" s="121">
        <f>RCF!C$39</f>
        <v>14.52</v>
      </c>
      <c r="AY35" s="42">
        <f t="shared" si="50"/>
        <v>17198.400000000001</v>
      </c>
      <c r="AZ35" s="121">
        <f>RCF!C$41</f>
        <v>14.332000000000001</v>
      </c>
    </row>
    <row r="36" spans="1:52" s="60" customFormat="1" x14ac:dyDescent="0.2">
      <c r="A36" s="47" t="s">
        <v>44</v>
      </c>
      <c r="B36" s="48" t="s">
        <v>73</v>
      </c>
      <c r="C36" s="49">
        <v>206</v>
      </c>
      <c r="D36" s="42">
        <f t="shared" si="26"/>
        <v>10343.5</v>
      </c>
      <c r="E36" s="41">
        <f>RCF!C$43</f>
        <v>50.210999999999999</v>
      </c>
      <c r="F36" s="42">
        <f t="shared" si="34"/>
        <v>2878.2</v>
      </c>
      <c r="G36" s="122">
        <f>RCF!C$5</f>
        <v>13.972</v>
      </c>
      <c r="H36" s="42">
        <f t="shared" si="35"/>
        <v>2878.2</v>
      </c>
      <c r="I36" s="122">
        <f t="shared" si="36"/>
        <v>13.972</v>
      </c>
      <c r="J36" s="112">
        <f t="shared" si="37"/>
        <v>3166.1</v>
      </c>
      <c r="K36" s="112">
        <f t="shared" si="37"/>
        <v>3943.2</v>
      </c>
      <c r="L36" s="112">
        <f t="shared" si="37"/>
        <v>4231</v>
      </c>
      <c r="M36" s="112">
        <f t="shared" si="37"/>
        <v>4662.7</v>
      </c>
      <c r="N36" s="112">
        <f t="shared" si="28"/>
        <v>5756.5</v>
      </c>
      <c r="O36" s="112">
        <f t="shared" si="28"/>
        <v>6188.2</v>
      </c>
      <c r="P36" s="112">
        <f t="shared" si="28"/>
        <v>8634.7000000000007</v>
      </c>
      <c r="Q36" s="42">
        <f t="shared" si="38"/>
        <v>2842.8</v>
      </c>
      <c r="R36" s="121">
        <f>RCF!C$7</f>
        <v>13.8</v>
      </c>
      <c r="S36" s="112">
        <f t="shared" si="39"/>
        <v>3695.6</v>
      </c>
      <c r="T36" s="112">
        <f t="shared" si="39"/>
        <v>4264.2</v>
      </c>
      <c r="U36" s="42">
        <f t="shared" si="40"/>
        <v>2794.8</v>
      </c>
      <c r="V36" s="121">
        <f>RCF!C$9</f>
        <v>13.567</v>
      </c>
      <c r="W36" s="42">
        <f t="shared" si="41"/>
        <v>2794.8</v>
      </c>
      <c r="X36" s="121">
        <f t="shared" si="42"/>
        <v>13.567</v>
      </c>
      <c r="Y36" s="112">
        <f t="shared" si="29"/>
        <v>3074.2</v>
      </c>
      <c r="Z36" s="112">
        <f t="shared" si="30"/>
        <v>3828.9</v>
      </c>
      <c r="AA36" s="112">
        <f t="shared" si="30"/>
        <v>4527.6000000000004</v>
      </c>
      <c r="AB36" s="112">
        <f t="shared" si="30"/>
        <v>4108.3999999999996</v>
      </c>
      <c r="AC36" s="112">
        <f t="shared" si="30"/>
        <v>6064.7</v>
      </c>
      <c r="AD36" s="112">
        <f t="shared" si="30"/>
        <v>8384.4</v>
      </c>
      <c r="AE36" s="42">
        <f t="shared" si="43"/>
        <v>2848.9</v>
      </c>
      <c r="AF36" s="121">
        <f>RCF!C$13</f>
        <v>13.83</v>
      </c>
      <c r="AG36" s="112">
        <f t="shared" si="31"/>
        <v>4700.7</v>
      </c>
      <c r="AH36" s="112">
        <f t="shared" si="31"/>
        <v>5982.7</v>
      </c>
      <c r="AI36" s="112">
        <f t="shared" si="31"/>
        <v>8546.7000000000007</v>
      </c>
      <c r="AJ36" s="42">
        <f t="shared" si="44"/>
        <v>2853.1</v>
      </c>
      <c r="AK36" s="121">
        <f>RCF!C$25</f>
        <v>13.85</v>
      </c>
      <c r="AL36" s="42">
        <f t="shared" si="45"/>
        <v>2875.1</v>
      </c>
      <c r="AM36" s="121">
        <f>RCF!C$59</f>
        <v>13.957000000000001</v>
      </c>
      <c r="AN36" s="42">
        <f t="shared" si="46"/>
        <v>2983</v>
      </c>
      <c r="AO36" s="121">
        <f>RCF!C$33</f>
        <v>14.481</v>
      </c>
      <c r="AP36" s="112">
        <f t="shared" si="32"/>
        <v>4474.5</v>
      </c>
      <c r="AQ36" s="42">
        <f t="shared" si="47"/>
        <v>2991.1</v>
      </c>
      <c r="AR36" s="121">
        <f>RCF!C$35</f>
        <v>14.52</v>
      </c>
      <c r="AS36" s="112">
        <f t="shared" si="33"/>
        <v>3888.4</v>
      </c>
      <c r="AT36" s="112">
        <f t="shared" si="33"/>
        <v>4337</v>
      </c>
      <c r="AU36" s="42">
        <f t="shared" si="48"/>
        <v>2935.5</v>
      </c>
      <c r="AV36" s="121">
        <f>RCF!C$37</f>
        <v>14.25</v>
      </c>
      <c r="AW36" s="42">
        <f t="shared" si="49"/>
        <v>2991.1</v>
      </c>
      <c r="AX36" s="121">
        <f>RCF!C$39</f>
        <v>14.52</v>
      </c>
      <c r="AY36" s="42">
        <f t="shared" si="50"/>
        <v>2952.3</v>
      </c>
      <c r="AZ36" s="121">
        <f>RCF!C$41</f>
        <v>14.332000000000001</v>
      </c>
    </row>
    <row r="37" spans="1:52" s="60" customFormat="1" x14ac:dyDescent="0.2">
      <c r="A37" s="47" t="s">
        <v>45</v>
      </c>
      <c r="B37" s="48" t="s">
        <v>74</v>
      </c>
      <c r="C37" s="49">
        <v>206</v>
      </c>
      <c r="D37" s="42">
        <f t="shared" si="26"/>
        <v>10343.5</v>
      </c>
      <c r="E37" s="41">
        <f>RCF!C$43</f>
        <v>50.210999999999999</v>
      </c>
      <c r="F37" s="42">
        <f t="shared" si="34"/>
        <v>2878.2</v>
      </c>
      <c r="G37" s="122">
        <f>RCF!C$5</f>
        <v>13.972</v>
      </c>
      <c r="H37" s="42">
        <f t="shared" si="35"/>
        <v>2878.2</v>
      </c>
      <c r="I37" s="122">
        <f t="shared" si="36"/>
        <v>13.972</v>
      </c>
      <c r="J37" s="112">
        <f t="shared" si="37"/>
        <v>3166.1</v>
      </c>
      <c r="K37" s="112">
        <f t="shared" si="37"/>
        <v>3943.2</v>
      </c>
      <c r="L37" s="112">
        <f t="shared" si="37"/>
        <v>4231</v>
      </c>
      <c r="M37" s="112">
        <f t="shared" si="37"/>
        <v>4662.7</v>
      </c>
      <c r="N37" s="112">
        <f t="shared" si="28"/>
        <v>5756.5</v>
      </c>
      <c r="O37" s="112">
        <f t="shared" si="28"/>
        <v>6188.2</v>
      </c>
      <c r="P37" s="112">
        <f t="shared" si="28"/>
        <v>8634.7000000000007</v>
      </c>
      <c r="Q37" s="42">
        <f t="shared" si="38"/>
        <v>2842.8</v>
      </c>
      <c r="R37" s="121">
        <f>RCF!C$7</f>
        <v>13.8</v>
      </c>
      <c r="S37" s="112">
        <f t="shared" si="39"/>
        <v>3695.6</v>
      </c>
      <c r="T37" s="112">
        <f t="shared" si="39"/>
        <v>4264.2</v>
      </c>
      <c r="U37" s="42">
        <f t="shared" si="40"/>
        <v>2794.8</v>
      </c>
      <c r="V37" s="121">
        <f>RCF!C$9</f>
        <v>13.567</v>
      </c>
      <c r="W37" s="42">
        <f t="shared" si="41"/>
        <v>2794.8</v>
      </c>
      <c r="X37" s="121">
        <f t="shared" si="42"/>
        <v>13.567</v>
      </c>
      <c r="Y37" s="112">
        <f t="shared" si="29"/>
        <v>3074.2</v>
      </c>
      <c r="Z37" s="112">
        <f t="shared" si="30"/>
        <v>3828.9</v>
      </c>
      <c r="AA37" s="112">
        <f t="shared" si="30"/>
        <v>4527.6000000000004</v>
      </c>
      <c r="AB37" s="112">
        <f t="shared" si="30"/>
        <v>4108.3999999999996</v>
      </c>
      <c r="AC37" s="112">
        <f t="shared" si="30"/>
        <v>6064.7</v>
      </c>
      <c r="AD37" s="112">
        <f t="shared" si="30"/>
        <v>8384.4</v>
      </c>
      <c r="AE37" s="42">
        <f t="shared" si="43"/>
        <v>2848.9</v>
      </c>
      <c r="AF37" s="121">
        <f>RCF!C$13</f>
        <v>13.83</v>
      </c>
      <c r="AG37" s="112">
        <f t="shared" si="31"/>
        <v>4700.7</v>
      </c>
      <c r="AH37" s="112">
        <f t="shared" si="31"/>
        <v>5982.7</v>
      </c>
      <c r="AI37" s="112">
        <f t="shared" si="31"/>
        <v>8546.7000000000007</v>
      </c>
      <c r="AJ37" s="42">
        <f t="shared" si="44"/>
        <v>2853.1</v>
      </c>
      <c r="AK37" s="121">
        <f>RCF!C$25</f>
        <v>13.85</v>
      </c>
      <c r="AL37" s="42">
        <f t="shared" si="45"/>
        <v>2875.1</v>
      </c>
      <c r="AM37" s="121">
        <f>RCF!C$59</f>
        <v>13.957000000000001</v>
      </c>
      <c r="AN37" s="42">
        <f t="shared" si="46"/>
        <v>2983</v>
      </c>
      <c r="AO37" s="121">
        <f>RCF!C$33</f>
        <v>14.481</v>
      </c>
      <c r="AP37" s="112">
        <f t="shared" si="32"/>
        <v>4474.5</v>
      </c>
      <c r="AQ37" s="42">
        <f t="shared" si="47"/>
        <v>2991.1</v>
      </c>
      <c r="AR37" s="121">
        <f>RCF!C$35</f>
        <v>14.52</v>
      </c>
      <c r="AS37" s="112">
        <f t="shared" si="33"/>
        <v>3888.4</v>
      </c>
      <c r="AT37" s="112">
        <f t="shared" si="33"/>
        <v>4337</v>
      </c>
      <c r="AU37" s="42">
        <f t="shared" si="48"/>
        <v>2935.5</v>
      </c>
      <c r="AV37" s="121">
        <f>RCF!C$37</f>
        <v>14.25</v>
      </c>
      <c r="AW37" s="42">
        <f t="shared" si="49"/>
        <v>2991.1</v>
      </c>
      <c r="AX37" s="121">
        <f>RCF!C$39</f>
        <v>14.52</v>
      </c>
      <c r="AY37" s="42">
        <f t="shared" si="50"/>
        <v>2952.3</v>
      </c>
      <c r="AZ37" s="121">
        <f>RCF!C$41</f>
        <v>14.332000000000001</v>
      </c>
    </row>
    <row r="38" spans="1:52" s="60" customFormat="1" x14ac:dyDescent="0.2">
      <c r="A38" s="47" t="s">
        <v>67</v>
      </c>
      <c r="B38" s="48" t="s">
        <v>75</v>
      </c>
      <c r="C38" s="49">
        <v>104</v>
      </c>
      <c r="D38" s="42">
        <f t="shared" si="26"/>
        <v>5221.8999999999996</v>
      </c>
      <c r="E38" s="41">
        <f>RCF!C$43</f>
        <v>50.210999999999999</v>
      </c>
      <c r="F38" s="42">
        <f t="shared" si="34"/>
        <v>1453</v>
      </c>
      <c r="G38" s="122">
        <f>RCF!C$5</f>
        <v>13.972</v>
      </c>
      <c r="H38" s="42">
        <f t="shared" si="35"/>
        <v>1453.1</v>
      </c>
      <c r="I38" s="122">
        <f t="shared" si="36"/>
        <v>13.972</v>
      </c>
      <c r="J38" s="112">
        <f t="shared" si="37"/>
        <v>1598.4</v>
      </c>
      <c r="K38" s="112">
        <f t="shared" si="37"/>
        <v>1990.7</v>
      </c>
      <c r="L38" s="112">
        <f t="shared" si="37"/>
        <v>2136</v>
      </c>
      <c r="M38" s="112">
        <f t="shared" si="37"/>
        <v>2354</v>
      </c>
      <c r="N38" s="112">
        <f t="shared" si="28"/>
        <v>2906.2</v>
      </c>
      <c r="O38" s="112">
        <f t="shared" si="28"/>
        <v>3124.1</v>
      </c>
      <c r="P38" s="112">
        <f t="shared" si="28"/>
        <v>4359.3</v>
      </c>
      <c r="Q38" s="42">
        <f t="shared" si="38"/>
        <v>1435.2</v>
      </c>
      <c r="R38" s="121">
        <f>RCF!C$7</f>
        <v>13.8</v>
      </c>
      <c r="S38" s="112">
        <f t="shared" si="39"/>
        <v>1865.7</v>
      </c>
      <c r="T38" s="112">
        <f t="shared" si="39"/>
        <v>2152.8000000000002</v>
      </c>
      <c r="U38" s="42">
        <f t="shared" si="40"/>
        <v>1410.9</v>
      </c>
      <c r="V38" s="121">
        <f>RCF!C$9</f>
        <v>13.567</v>
      </c>
      <c r="W38" s="42">
        <f t="shared" si="41"/>
        <v>1410.9</v>
      </c>
      <c r="X38" s="121">
        <f t="shared" si="42"/>
        <v>13.567</v>
      </c>
      <c r="Y38" s="112">
        <f t="shared" si="29"/>
        <v>1551.9</v>
      </c>
      <c r="Z38" s="112">
        <f t="shared" si="30"/>
        <v>1933</v>
      </c>
      <c r="AA38" s="112">
        <f t="shared" si="30"/>
        <v>2285.8000000000002</v>
      </c>
      <c r="AB38" s="112">
        <f t="shared" si="30"/>
        <v>2074.1</v>
      </c>
      <c r="AC38" s="112">
        <f t="shared" si="30"/>
        <v>3061.8</v>
      </c>
      <c r="AD38" s="112">
        <f t="shared" si="30"/>
        <v>4232.8999999999996</v>
      </c>
      <c r="AE38" s="42">
        <f t="shared" si="43"/>
        <v>1438.3</v>
      </c>
      <c r="AF38" s="121">
        <f>RCF!C$13</f>
        <v>13.83</v>
      </c>
      <c r="AG38" s="112">
        <f t="shared" si="31"/>
        <v>2373.1999999999998</v>
      </c>
      <c r="AH38" s="112">
        <f t="shared" si="31"/>
        <v>3020.4</v>
      </c>
      <c r="AI38" s="112">
        <f t="shared" si="31"/>
        <v>4314.8999999999996</v>
      </c>
      <c r="AJ38" s="42">
        <f t="shared" si="44"/>
        <v>1440.4</v>
      </c>
      <c r="AK38" s="121">
        <f>RCF!C$25</f>
        <v>13.85</v>
      </c>
      <c r="AL38" s="42">
        <f t="shared" si="45"/>
        <v>1451.5</v>
      </c>
      <c r="AM38" s="121">
        <f>RCF!C$59</f>
        <v>13.957000000000001</v>
      </c>
      <c r="AN38" s="42">
        <f t="shared" si="46"/>
        <v>1506</v>
      </c>
      <c r="AO38" s="121">
        <f>RCF!C$33</f>
        <v>14.481</v>
      </c>
      <c r="AP38" s="112">
        <f t="shared" si="32"/>
        <v>2259</v>
      </c>
      <c r="AQ38" s="42">
        <f t="shared" si="47"/>
        <v>1510</v>
      </c>
      <c r="AR38" s="121">
        <f>RCF!C$35</f>
        <v>14.52</v>
      </c>
      <c r="AS38" s="112">
        <f t="shared" si="33"/>
        <v>1963</v>
      </c>
      <c r="AT38" s="112">
        <f t="shared" si="33"/>
        <v>2189.5</v>
      </c>
      <c r="AU38" s="42">
        <f t="shared" si="48"/>
        <v>1482</v>
      </c>
      <c r="AV38" s="121">
        <f>RCF!C$37</f>
        <v>14.25</v>
      </c>
      <c r="AW38" s="42">
        <f t="shared" si="49"/>
        <v>1510</v>
      </c>
      <c r="AX38" s="121">
        <f>RCF!C$39</f>
        <v>14.52</v>
      </c>
      <c r="AY38" s="42">
        <f t="shared" si="50"/>
        <v>1490.5</v>
      </c>
      <c r="AZ38" s="121">
        <f>RCF!C$41</f>
        <v>14.332000000000001</v>
      </c>
    </row>
    <row r="39" spans="1:52" s="60" customFormat="1" x14ac:dyDescent="0.2">
      <c r="A39" s="47" t="s">
        <v>65</v>
      </c>
      <c r="B39" s="48" t="s">
        <v>76</v>
      </c>
      <c r="C39" s="49">
        <v>275</v>
      </c>
      <c r="D39" s="42">
        <f t="shared" si="26"/>
        <v>13808</v>
      </c>
      <c r="E39" s="41">
        <f>RCF!C$43</f>
        <v>50.210999999999999</v>
      </c>
      <c r="F39" s="42">
        <f t="shared" si="34"/>
        <v>3842.3</v>
      </c>
      <c r="G39" s="122">
        <f>RCF!C$5</f>
        <v>13.972</v>
      </c>
      <c r="H39" s="42">
        <f t="shared" si="35"/>
        <v>3842.3</v>
      </c>
      <c r="I39" s="122">
        <f t="shared" si="36"/>
        <v>13.972</v>
      </c>
      <c r="J39" s="112">
        <f t="shared" si="37"/>
        <v>4226.5</v>
      </c>
      <c r="K39" s="112">
        <f t="shared" si="37"/>
        <v>5264</v>
      </c>
      <c r="L39" s="112">
        <f t="shared" si="37"/>
        <v>5648.2</v>
      </c>
      <c r="M39" s="112">
        <f t="shared" si="37"/>
        <v>6224.5</v>
      </c>
      <c r="N39" s="112">
        <f t="shared" si="28"/>
        <v>7684.6</v>
      </c>
      <c r="O39" s="112">
        <f t="shared" si="28"/>
        <v>8260.9</v>
      </c>
      <c r="P39" s="112">
        <f t="shared" si="28"/>
        <v>11526.9</v>
      </c>
      <c r="Q39" s="42">
        <f t="shared" si="38"/>
        <v>3795</v>
      </c>
      <c r="R39" s="121">
        <f>RCF!C$7</f>
        <v>13.8</v>
      </c>
      <c r="S39" s="112">
        <f t="shared" si="39"/>
        <v>4933.5</v>
      </c>
      <c r="T39" s="112">
        <f t="shared" si="39"/>
        <v>5692.5</v>
      </c>
      <c r="U39" s="42">
        <f t="shared" si="40"/>
        <v>3730.9</v>
      </c>
      <c r="V39" s="121">
        <f>RCF!C$9</f>
        <v>13.567</v>
      </c>
      <c r="W39" s="42">
        <f t="shared" si="41"/>
        <v>3730.9</v>
      </c>
      <c r="X39" s="121">
        <f t="shared" si="42"/>
        <v>13.567</v>
      </c>
      <c r="Y39" s="112">
        <f t="shared" si="29"/>
        <v>4103.8999999999996</v>
      </c>
      <c r="Z39" s="112">
        <f t="shared" ref="Z39:AD44" si="51">ROUND($C39*$X39*Z$6,1)</f>
        <v>5111.3999999999996</v>
      </c>
      <c r="AA39" s="112">
        <f t="shared" si="51"/>
        <v>6044.1</v>
      </c>
      <c r="AB39" s="112">
        <f t="shared" si="51"/>
        <v>5484.5</v>
      </c>
      <c r="AC39" s="112">
        <f t="shared" si="51"/>
        <v>8096.1</v>
      </c>
      <c r="AD39" s="112">
        <f t="shared" si="51"/>
        <v>11192.8</v>
      </c>
      <c r="AE39" s="42">
        <f t="shared" si="43"/>
        <v>3803.2</v>
      </c>
      <c r="AF39" s="121">
        <f>RCF!C$13</f>
        <v>13.83</v>
      </c>
      <c r="AG39" s="112">
        <f t="shared" si="31"/>
        <v>6275.3</v>
      </c>
      <c r="AH39" s="112">
        <f t="shared" si="31"/>
        <v>7986.7</v>
      </c>
      <c r="AI39" s="112">
        <f t="shared" si="31"/>
        <v>11409.6</v>
      </c>
      <c r="AJ39" s="42">
        <f t="shared" si="44"/>
        <v>3808.7</v>
      </c>
      <c r="AK39" s="121">
        <f>RCF!C$25</f>
        <v>13.85</v>
      </c>
      <c r="AL39" s="42">
        <f t="shared" si="45"/>
        <v>3838.1</v>
      </c>
      <c r="AM39" s="121">
        <f>RCF!C$59</f>
        <v>13.957000000000001</v>
      </c>
      <c r="AN39" s="42">
        <f t="shared" si="46"/>
        <v>3982.2</v>
      </c>
      <c r="AO39" s="121">
        <f>RCF!C$33</f>
        <v>14.481</v>
      </c>
      <c r="AP39" s="112">
        <f t="shared" si="32"/>
        <v>5973.3</v>
      </c>
      <c r="AQ39" s="42">
        <f t="shared" si="47"/>
        <v>3993</v>
      </c>
      <c r="AR39" s="121">
        <f>RCF!C$35</f>
        <v>14.52</v>
      </c>
      <c r="AS39" s="112">
        <f t="shared" si="33"/>
        <v>5190.8999999999996</v>
      </c>
      <c r="AT39" s="112">
        <f t="shared" si="33"/>
        <v>5789.8</v>
      </c>
      <c r="AU39" s="42">
        <f t="shared" si="48"/>
        <v>3918.7</v>
      </c>
      <c r="AV39" s="121">
        <f>RCF!C$37</f>
        <v>14.25</v>
      </c>
      <c r="AW39" s="42">
        <f t="shared" si="49"/>
        <v>3993</v>
      </c>
      <c r="AX39" s="121">
        <f>RCF!C$39</f>
        <v>14.52</v>
      </c>
      <c r="AY39" s="42">
        <f t="shared" si="50"/>
        <v>3941.3</v>
      </c>
      <c r="AZ39" s="121">
        <f>RCF!C$41</f>
        <v>14.332000000000001</v>
      </c>
    </row>
    <row r="40" spans="1:52" s="60" customFormat="1" ht="25.5" x14ac:dyDescent="0.2">
      <c r="A40" s="47" t="s">
        <v>46</v>
      </c>
      <c r="B40" s="48" t="s">
        <v>77</v>
      </c>
      <c r="C40" s="49">
        <v>64</v>
      </c>
      <c r="D40" s="42">
        <f t="shared" si="26"/>
        <v>3213.5</v>
      </c>
      <c r="E40" s="41">
        <f>RCF!C$43</f>
        <v>50.210999999999999</v>
      </c>
      <c r="F40" s="42">
        <f t="shared" si="34"/>
        <v>894.2</v>
      </c>
      <c r="G40" s="122">
        <f>RCF!C$5</f>
        <v>13.972</v>
      </c>
      <c r="H40" s="42">
        <f t="shared" si="35"/>
        <v>894.2</v>
      </c>
      <c r="I40" s="122">
        <f t="shared" si="36"/>
        <v>13.972</v>
      </c>
      <c r="J40" s="112">
        <f t="shared" si="37"/>
        <v>983.6</v>
      </c>
      <c r="K40" s="112">
        <f t="shared" si="37"/>
        <v>1225.0999999999999</v>
      </c>
      <c r="L40" s="112">
        <f t="shared" si="37"/>
        <v>1314.5</v>
      </c>
      <c r="M40" s="112">
        <f t="shared" si="37"/>
        <v>1448.6</v>
      </c>
      <c r="N40" s="112">
        <f t="shared" si="28"/>
        <v>1788.4</v>
      </c>
      <c r="O40" s="112">
        <f t="shared" si="28"/>
        <v>1922.5</v>
      </c>
      <c r="P40" s="112">
        <f t="shared" si="28"/>
        <v>2682.6</v>
      </c>
      <c r="Q40" s="42">
        <f t="shared" si="38"/>
        <v>883.2</v>
      </c>
      <c r="R40" s="121">
        <f>RCF!C$7</f>
        <v>13.8</v>
      </c>
      <c r="S40" s="112">
        <f t="shared" si="39"/>
        <v>1148.0999999999999</v>
      </c>
      <c r="T40" s="112">
        <f t="shared" si="39"/>
        <v>1324.8</v>
      </c>
      <c r="U40" s="42">
        <f t="shared" si="40"/>
        <v>868.2</v>
      </c>
      <c r="V40" s="121">
        <f>RCF!C$9</f>
        <v>13.567</v>
      </c>
      <c r="W40" s="42">
        <f t="shared" si="41"/>
        <v>868.2</v>
      </c>
      <c r="X40" s="121">
        <f t="shared" si="42"/>
        <v>13.567</v>
      </c>
      <c r="Y40" s="112">
        <f t="shared" si="29"/>
        <v>955</v>
      </c>
      <c r="Z40" s="112">
        <f t="shared" si="51"/>
        <v>1189.5999999999999</v>
      </c>
      <c r="AA40" s="112">
        <f t="shared" si="51"/>
        <v>1406.6</v>
      </c>
      <c r="AB40" s="112">
        <f t="shared" si="51"/>
        <v>1276.4000000000001</v>
      </c>
      <c r="AC40" s="112">
        <f t="shared" si="51"/>
        <v>1884.2</v>
      </c>
      <c r="AD40" s="112">
        <f t="shared" si="51"/>
        <v>2604.9</v>
      </c>
      <c r="AE40" s="42">
        <f t="shared" si="43"/>
        <v>885.1</v>
      </c>
      <c r="AF40" s="121">
        <f>RCF!C$13</f>
        <v>13.83</v>
      </c>
      <c r="AG40" s="112">
        <f t="shared" si="31"/>
        <v>1460.4</v>
      </c>
      <c r="AH40" s="112">
        <f t="shared" si="31"/>
        <v>1858.7</v>
      </c>
      <c r="AI40" s="112">
        <f t="shared" si="31"/>
        <v>2655.3</v>
      </c>
      <c r="AJ40" s="42">
        <f t="shared" si="44"/>
        <v>886.4</v>
      </c>
      <c r="AK40" s="121">
        <f>RCF!C$25</f>
        <v>13.85</v>
      </c>
      <c r="AL40" s="42">
        <f t="shared" si="45"/>
        <v>893.2</v>
      </c>
      <c r="AM40" s="121">
        <f>RCF!C$59</f>
        <v>13.957000000000001</v>
      </c>
      <c r="AN40" s="42">
        <f t="shared" si="46"/>
        <v>926.7</v>
      </c>
      <c r="AO40" s="121">
        <f>RCF!C$33</f>
        <v>14.481</v>
      </c>
      <c r="AP40" s="112">
        <f t="shared" si="32"/>
        <v>1390</v>
      </c>
      <c r="AQ40" s="42">
        <f t="shared" si="47"/>
        <v>929.2</v>
      </c>
      <c r="AR40" s="121">
        <f>RCF!C$35</f>
        <v>14.52</v>
      </c>
      <c r="AS40" s="112">
        <f t="shared" si="33"/>
        <v>1207.9000000000001</v>
      </c>
      <c r="AT40" s="112">
        <f t="shared" si="33"/>
        <v>1347.3</v>
      </c>
      <c r="AU40" s="42">
        <f t="shared" si="48"/>
        <v>912</v>
      </c>
      <c r="AV40" s="121">
        <f>RCF!C$37</f>
        <v>14.25</v>
      </c>
      <c r="AW40" s="42">
        <f t="shared" si="49"/>
        <v>929.2</v>
      </c>
      <c r="AX40" s="121">
        <f>RCF!C$39</f>
        <v>14.52</v>
      </c>
      <c r="AY40" s="42">
        <f t="shared" si="50"/>
        <v>917.2</v>
      </c>
      <c r="AZ40" s="121">
        <f>RCF!C$41</f>
        <v>14.332000000000001</v>
      </c>
    </row>
    <row r="41" spans="1:52" s="60" customFormat="1" ht="25.5" x14ac:dyDescent="0.2">
      <c r="A41" s="47" t="s">
        <v>35</v>
      </c>
      <c r="B41" s="48" t="s">
        <v>78</v>
      </c>
      <c r="C41" s="49">
        <v>128</v>
      </c>
      <c r="D41" s="42">
        <f t="shared" si="26"/>
        <v>6427</v>
      </c>
      <c r="E41" s="41">
        <f>RCF!C$43</f>
        <v>50.210999999999999</v>
      </c>
      <c r="F41" s="42">
        <f t="shared" si="34"/>
        <v>1788.4</v>
      </c>
      <c r="G41" s="122">
        <f>RCF!C$5</f>
        <v>13.972</v>
      </c>
      <c r="H41" s="42">
        <f t="shared" si="35"/>
        <v>1788.4</v>
      </c>
      <c r="I41" s="122">
        <f t="shared" si="36"/>
        <v>13.972</v>
      </c>
      <c r="J41" s="112">
        <f t="shared" si="37"/>
        <v>1967.3</v>
      </c>
      <c r="K41" s="112">
        <f t="shared" si="37"/>
        <v>2450.1</v>
      </c>
      <c r="L41" s="112">
        <f t="shared" si="37"/>
        <v>2629</v>
      </c>
      <c r="M41" s="112">
        <f t="shared" si="37"/>
        <v>2897.2</v>
      </c>
      <c r="N41" s="112">
        <f t="shared" si="28"/>
        <v>3576.8</v>
      </c>
      <c r="O41" s="112">
        <f t="shared" si="28"/>
        <v>3845.1</v>
      </c>
      <c r="P41" s="112">
        <f t="shared" si="28"/>
        <v>5365.2</v>
      </c>
      <c r="Q41" s="42">
        <f t="shared" si="38"/>
        <v>1766.4</v>
      </c>
      <c r="R41" s="121">
        <f>RCF!C$7</f>
        <v>13.8</v>
      </c>
      <c r="S41" s="112">
        <f t="shared" si="39"/>
        <v>2296.3000000000002</v>
      </c>
      <c r="T41" s="112">
        <f t="shared" si="39"/>
        <v>2649.6</v>
      </c>
      <c r="U41" s="42">
        <f t="shared" si="40"/>
        <v>1736.5</v>
      </c>
      <c r="V41" s="121">
        <f>RCF!C$9</f>
        <v>13.567</v>
      </c>
      <c r="W41" s="42">
        <f t="shared" si="41"/>
        <v>1736.5</v>
      </c>
      <c r="X41" s="121">
        <f t="shared" si="42"/>
        <v>13.567</v>
      </c>
      <c r="Y41" s="112">
        <f t="shared" si="29"/>
        <v>1910.1</v>
      </c>
      <c r="Z41" s="112">
        <f t="shared" si="51"/>
        <v>2379.1</v>
      </c>
      <c r="AA41" s="112">
        <f t="shared" si="51"/>
        <v>2813.3</v>
      </c>
      <c r="AB41" s="112">
        <f t="shared" si="51"/>
        <v>2552.8000000000002</v>
      </c>
      <c r="AC41" s="112">
        <f t="shared" si="51"/>
        <v>3768.4</v>
      </c>
      <c r="AD41" s="112">
        <f t="shared" si="51"/>
        <v>5209.7</v>
      </c>
      <c r="AE41" s="42">
        <f t="shared" si="43"/>
        <v>1770.2</v>
      </c>
      <c r="AF41" s="121">
        <f>RCF!C$13</f>
        <v>13.83</v>
      </c>
      <c r="AG41" s="112">
        <f t="shared" si="31"/>
        <v>2920.8</v>
      </c>
      <c r="AH41" s="112">
        <f t="shared" si="31"/>
        <v>3717.4</v>
      </c>
      <c r="AI41" s="112">
        <f t="shared" si="31"/>
        <v>5310.6</v>
      </c>
      <c r="AJ41" s="42">
        <f t="shared" si="44"/>
        <v>1772.8</v>
      </c>
      <c r="AK41" s="121">
        <f>RCF!C$25</f>
        <v>13.85</v>
      </c>
      <c r="AL41" s="42">
        <f t="shared" si="45"/>
        <v>1786.4</v>
      </c>
      <c r="AM41" s="121">
        <f>RCF!C$59</f>
        <v>13.957000000000001</v>
      </c>
      <c r="AN41" s="42">
        <f t="shared" si="46"/>
        <v>1853.5</v>
      </c>
      <c r="AO41" s="121">
        <f>RCF!C$33</f>
        <v>14.481</v>
      </c>
      <c r="AP41" s="112">
        <f t="shared" si="32"/>
        <v>2780.2</v>
      </c>
      <c r="AQ41" s="42">
        <f t="shared" si="47"/>
        <v>1858.5</v>
      </c>
      <c r="AR41" s="121">
        <f>RCF!C$35</f>
        <v>14.52</v>
      </c>
      <c r="AS41" s="112">
        <f t="shared" si="33"/>
        <v>2416</v>
      </c>
      <c r="AT41" s="112">
        <f t="shared" si="33"/>
        <v>2694.8</v>
      </c>
      <c r="AU41" s="42">
        <f t="shared" si="48"/>
        <v>1824</v>
      </c>
      <c r="AV41" s="121">
        <f>RCF!C$37</f>
        <v>14.25</v>
      </c>
      <c r="AW41" s="42">
        <f t="shared" si="49"/>
        <v>1858.5</v>
      </c>
      <c r="AX41" s="121">
        <f>RCF!C$39</f>
        <v>14.52</v>
      </c>
      <c r="AY41" s="42">
        <f t="shared" si="50"/>
        <v>1834.4</v>
      </c>
      <c r="AZ41" s="121">
        <f>RCF!C$41</f>
        <v>14.332000000000001</v>
      </c>
    </row>
    <row r="42" spans="1:52" s="60" customFormat="1" x14ac:dyDescent="0.2">
      <c r="A42" s="47" t="s">
        <v>34</v>
      </c>
      <c r="B42" s="48" t="s">
        <v>79</v>
      </c>
      <c r="C42" s="49">
        <v>50</v>
      </c>
      <c r="D42" s="42">
        <f t="shared" si="26"/>
        <v>2510.6</v>
      </c>
      <c r="E42" s="41">
        <f>RCF!C$43</f>
        <v>50.210999999999999</v>
      </c>
      <c r="F42" s="42">
        <f t="shared" si="34"/>
        <v>698.6</v>
      </c>
      <c r="G42" s="122">
        <f>RCF!C$5</f>
        <v>13.972</v>
      </c>
      <c r="H42" s="42">
        <f t="shared" si="35"/>
        <v>698.6</v>
      </c>
      <c r="I42" s="122">
        <f t="shared" si="36"/>
        <v>13.972</v>
      </c>
      <c r="J42" s="112">
        <f t="shared" si="37"/>
        <v>768.5</v>
      </c>
      <c r="K42" s="112">
        <f t="shared" si="37"/>
        <v>957.1</v>
      </c>
      <c r="L42" s="112">
        <f t="shared" si="37"/>
        <v>1026.9000000000001</v>
      </c>
      <c r="M42" s="112">
        <f t="shared" si="37"/>
        <v>1131.7</v>
      </c>
      <c r="N42" s="112">
        <f t="shared" si="28"/>
        <v>1397.2</v>
      </c>
      <c r="O42" s="112">
        <f t="shared" si="28"/>
        <v>1502</v>
      </c>
      <c r="P42" s="112">
        <f t="shared" si="28"/>
        <v>2095.8000000000002</v>
      </c>
      <c r="Q42" s="42">
        <f t="shared" si="38"/>
        <v>690</v>
      </c>
      <c r="R42" s="121">
        <f>RCF!C$7</f>
        <v>13.8</v>
      </c>
      <c r="S42" s="112">
        <f t="shared" si="39"/>
        <v>897</v>
      </c>
      <c r="T42" s="112">
        <f t="shared" si="39"/>
        <v>1035</v>
      </c>
      <c r="U42" s="42">
        <f t="shared" si="40"/>
        <v>678.3</v>
      </c>
      <c r="V42" s="121">
        <f>RCF!C$9</f>
        <v>13.567</v>
      </c>
      <c r="W42" s="42">
        <f t="shared" si="41"/>
        <v>678.3</v>
      </c>
      <c r="X42" s="121">
        <f t="shared" si="42"/>
        <v>13.567</v>
      </c>
      <c r="Y42" s="112">
        <f t="shared" si="29"/>
        <v>746.1</v>
      </c>
      <c r="Z42" s="112">
        <f t="shared" si="51"/>
        <v>929.3</v>
      </c>
      <c r="AA42" s="112">
        <f t="shared" si="51"/>
        <v>1098.9000000000001</v>
      </c>
      <c r="AB42" s="112">
        <f t="shared" si="51"/>
        <v>997.2</v>
      </c>
      <c r="AC42" s="112">
        <f t="shared" si="51"/>
        <v>1472</v>
      </c>
      <c r="AD42" s="112">
        <f t="shared" si="51"/>
        <v>2035.1</v>
      </c>
      <c r="AE42" s="42">
        <f t="shared" si="43"/>
        <v>691.5</v>
      </c>
      <c r="AF42" s="121">
        <f>RCF!C$13</f>
        <v>13.83</v>
      </c>
      <c r="AG42" s="112">
        <f t="shared" si="31"/>
        <v>1141</v>
      </c>
      <c r="AH42" s="112">
        <f t="shared" si="31"/>
        <v>1452.2</v>
      </c>
      <c r="AI42" s="112">
        <f t="shared" si="31"/>
        <v>2074.5</v>
      </c>
      <c r="AJ42" s="42">
        <f t="shared" si="44"/>
        <v>692.5</v>
      </c>
      <c r="AK42" s="121">
        <f>RCF!C$25</f>
        <v>13.85</v>
      </c>
      <c r="AL42" s="42">
        <f t="shared" si="45"/>
        <v>697.8</v>
      </c>
      <c r="AM42" s="121">
        <f>RCF!C$59</f>
        <v>13.957000000000001</v>
      </c>
      <c r="AN42" s="42">
        <f t="shared" si="46"/>
        <v>724</v>
      </c>
      <c r="AO42" s="121">
        <f>RCF!C$33</f>
        <v>14.481</v>
      </c>
      <c r="AP42" s="112">
        <f t="shared" si="32"/>
        <v>1086</v>
      </c>
      <c r="AQ42" s="42">
        <f t="shared" si="47"/>
        <v>726</v>
      </c>
      <c r="AR42" s="121">
        <f>RCF!C$35</f>
        <v>14.52</v>
      </c>
      <c r="AS42" s="112">
        <f t="shared" si="33"/>
        <v>943.8</v>
      </c>
      <c r="AT42" s="112">
        <f t="shared" si="33"/>
        <v>1052.7</v>
      </c>
      <c r="AU42" s="42">
        <f t="shared" si="48"/>
        <v>712.5</v>
      </c>
      <c r="AV42" s="121">
        <f>RCF!C$37</f>
        <v>14.25</v>
      </c>
      <c r="AW42" s="42">
        <f t="shared" si="49"/>
        <v>726</v>
      </c>
      <c r="AX42" s="121">
        <f>RCF!C$39</f>
        <v>14.52</v>
      </c>
      <c r="AY42" s="42">
        <f t="shared" si="50"/>
        <v>716.6</v>
      </c>
      <c r="AZ42" s="121">
        <f>RCF!C$41</f>
        <v>14.332000000000001</v>
      </c>
    </row>
    <row r="43" spans="1:52" s="60" customFormat="1" ht="25.5" x14ac:dyDescent="0.2">
      <c r="A43" s="47" t="s">
        <v>48</v>
      </c>
      <c r="B43" s="48" t="s">
        <v>80</v>
      </c>
      <c r="C43" s="49">
        <v>27</v>
      </c>
      <c r="D43" s="42">
        <f t="shared" si="26"/>
        <v>1355.7</v>
      </c>
      <c r="E43" s="41">
        <f>RCF!C$43</f>
        <v>50.210999999999999</v>
      </c>
      <c r="F43" s="42">
        <f t="shared" si="34"/>
        <v>377.2</v>
      </c>
      <c r="G43" s="122">
        <f>RCF!C$5</f>
        <v>13.972</v>
      </c>
      <c r="H43" s="42">
        <f t="shared" si="35"/>
        <v>377.2</v>
      </c>
      <c r="I43" s="122">
        <f t="shared" si="36"/>
        <v>13.972</v>
      </c>
      <c r="J43" s="112">
        <f t="shared" si="37"/>
        <v>415</v>
      </c>
      <c r="K43" s="112">
        <f t="shared" si="37"/>
        <v>516.79999999999995</v>
      </c>
      <c r="L43" s="112">
        <f t="shared" si="37"/>
        <v>554.5</v>
      </c>
      <c r="M43" s="112">
        <f t="shared" si="37"/>
        <v>611.1</v>
      </c>
      <c r="N43" s="112">
        <f t="shared" si="28"/>
        <v>754.5</v>
      </c>
      <c r="O43" s="112">
        <f t="shared" si="28"/>
        <v>811.1</v>
      </c>
      <c r="P43" s="112">
        <f t="shared" si="28"/>
        <v>1131.7</v>
      </c>
      <c r="Q43" s="42">
        <f t="shared" si="38"/>
        <v>372.6</v>
      </c>
      <c r="R43" s="121">
        <f>RCF!C$7</f>
        <v>13.8</v>
      </c>
      <c r="S43" s="112">
        <f t="shared" si="39"/>
        <v>484.3</v>
      </c>
      <c r="T43" s="112">
        <f t="shared" si="39"/>
        <v>558.9</v>
      </c>
      <c r="U43" s="42">
        <f t="shared" si="40"/>
        <v>366.3</v>
      </c>
      <c r="V43" s="121">
        <f>RCF!C$9</f>
        <v>13.567</v>
      </c>
      <c r="W43" s="42">
        <f t="shared" si="41"/>
        <v>366.3</v>
      </c>
      <c r="X43" s="121">
        <f t="shared" si="42"/>
        <v>13.567</v>
      </c>
      <c r="Y43" s="112">
        <f t="shared" si="29"/>
        <v>402.9</v>
      </c>
      <c r="Z43" s="112">
        <f t="shared" si="51"/>
        <v>501.8</v>
      </c>
      <c r="AA43" s="112">
        <f t="shared" si="51"/>
        <v>593.4</v>
      </c>
      <c r="AB43" s="112">
        <f t="shared" si="51"/>
        <v>538.5</v>
      </c>
      <c r="AC43" s="112">
        <f t="shared" si="51"/>
        <v>794.9</v>
      </c>
      <c r="AD43" s="112">
        <f t="shared" si="51"/>
        <v>1098.9000000000001</v>
      </c>
      <c r="AE43" s="42">
        <f t="shared" si="43"/>
        <v>373.4</v>
      </c>
      <c r="AF43" s="121">
        <f>RCF!C$13</f>
        <v>13.83</v>
      </c>
      <c r="AG43" s="112">
        <f t="shared" si="31"/>
        <v>616.1</v>
      </c>
      <c r="AH43" s="112">
        <f t="shared" si="31"/>
        <v>784.1</v>
      </c>
      <c r="AI43" s="112">
        <f t="shared" si="31"/>
        <v>1120.2</v>
      </c>
      <c r="AJ43" s="42">
        <f t="shared" si="44"/>
        <v>373.9</v>
      </c>
      <c r="AK43" s="121">
        <f>RCF!C$25</f>
        <v>13.85</v>
      </c>
      <c r="AL43" s="42">
        <f t="shared" si="45"/>
        <v>376.8</v>
      </c>
      <c r="AM43" s="121">
        <f>RCF!C$59</f>
        <v>13.957000000000001</v>
      </c>
      <c r="AN43" s="42">
        <f t="shared" si="46"/>
        <v>390.9</v>
      </c>
      <c r="AO43" s="121">
        <f>RCF!C$33</f>
        <v>14.481</v>
      </c>
      <c r="AP43" s="112">
        <f t="shared" si="32"/>
        <v>586.29999999999995</v>
      </c>
      <c r="AQ43" s="42">
        <f t="shared" si="47"/>
        <v>392</v>
      </c>
      <c r="AR43" s="121">
        <f>RCF!C$35</f>
        <v>14.52</v>
      </c>
      <c r="AS43" s="112">
        <f t="shared" si="33"/>
        <v>509.6</v>
      </c>
      <c r="AT43" s="112">
        <f t="shared" si="33"/>
        <v>568.4</v>
      </c>
      <c r="AU43" s="42">
        <f t="shared" si="48"/>
        <v>384.7</v>
      </c>
      <c r="AV43" s="121">
        <f>RCF!C$37</f>
        <v>14.25</v>
      </c>
      <c r="AW43" s="42">
        <f t="shared" si="49"/>
        <v>392</v>
      </c>
      <c r="AX43" s="121">
        <f>RCF!C$39</f>
        <v>14.52</v>
      </c>
      <c r="AY43" s="42">
        <f t="shared" si="50"/>
        <v>386.9</v>
      </c>
      <c r="AZ43" s="121">
        <f>RCF!C$41</f>
        <v>14.332000000000001</v>
      </c>
    </row>
    <row r="44" spans="1:52" s="60" customFormat="1" x14ac:dyDescent="0.2">
      <c r="A44" s="47" t="s">
        <v>55</v>
      </c>
      <c r="B44" s="48" t="s">
        <v>81</v>
      </c>
      <c r="C44" s="49">
        <v>14</v>
      </c>
      <c r="D44" s="42">
        <f t="shared" si="26"/>
        <v>703</v>
      </c>
      <c r="E44" s="41">
        <f>RCF!C$43</f>
        <v>50.210999999999999</v>
      </c>
      <c r="F44" s="42">
        <f t="shared" si="34"/>
        <v>195.6</v>
      </c>
      <c r="G44" s="122">
        <f>RCF!C$5</f>
        <v>13.972</v>
      </c>
      <c r="H44" s="42">
        <f t="shared" si="35"/>
        <v>195.6</v>
      </c>
      <c r="I44" s="122">
        <f t="shared" si="36"/>
        <v>13.972</v>
      </c>
      <c r="J44" s="112">
        <f t="shared" si="37"/>
        <v>215.2</v>
      </c>
      <c r="K44" s="112">
        <f t="shared" si="37"/>
        <v>268</v>
      </c>
      <c r="L44" s="112">
        <f t="shared" si="37"/>
        <v>287.5</v>
      </c>
      <c r="M44" s="112">
        <f t="shared" si="37"/>
        <v>316.89999999999998</v>
      </c>
      <c r="N44" s="112">
        <f t="shared" si="28"/>
        <v>391.2</v>
      </c>
      <c r="O44" s="112">
        <f t="shared" si="28"/>
        <v>420.6</v>
      </c>
      <c r="P44" s="112">
        <f t="shared" si="28"/>
        <v>586.79999999999995</v>
      </c>
      <c r="Q44" s="42">
        <f t="shared" si="38"/>
        <v>193.2</v>
      </c>
      <c r="R44" s="121">
        <f>RCF!C$7</f>
        <v>13.8</v>
      </c>
      <c r="S44" s="112">
        <f t="shared" si="39"/>
        <v>251.1</v>
      </c>
      <c r="T44" s="112">
        <f t="shared" si="39"/>
        <v>289.8</v>
      </c>
      <c r="U44" s="42">
        <f t="shared" si="40"/>
        <v>189.9</v>
      </c>
      <c r="V44" s="121">
        <f>RCF!C$9</f>
        <v>13.567</v>
      </c>
      <c r="W44" s="42">
        <f t="shared" si="41"/>
        <v>189.9</v>
      </c>
      <c r="X44" s="121">
        <f t="shared" si="42"/>
        <v>13.567</v>
      </c>
      <c r="Y44" s="112">
        <f t="shared" si="29"/>
        <v>208.8</v>
      </c>
      <c r="Z44" s="112">
        <f t="shared" si="51"/>
        <v>260.2</v>
      </c>
      <c r="AA44" s="112">
        <f t="shared" si="51"/>
        <v>307.7</v>
      </c>
      <c r="AB44" s="112">
        <f t="shared" si="51"/>
        <v>279.2</v>
      </c>
      <c r="AC44" s="112">
        <f t="shared" si="51"/>
        <v>412.2</v>
      </c>
      <c r="AD44" s="112">
        <f t="shared" si="51"/>
        <v>569.79999999999995</v>
      </c>
      <c r="AE44" s="42">
        <f t="shared" si="43"/>
        <v>193.6</v>
      </c>
      <c r="AF44" s="121">
        <f>RCF!C$13</f>
        <v>13.83</v>
      </c>
      <c r="AG44" s="112">
        <f t="shared" si="31"/>
        <v>319.39999999999998</v>
      </c>
      <c r="AH44" s="112">
        <f t="shared" si="31"/>
        <v>406.6</v>
      </c>
      <c r="AI44" s="112">
        <f t="shared" si="31"/>
        <v>580.79999999999995</v>
      </c>
      <c r="AJ44" s="42">
        <f t="shared" si="44"/>
        <v>193.9</v>
      </c>
      <c r="AK44" s="121">
        <f>RCF!C$25</f>
        <v>13.85</v>
      </c>
      <c r="AL44" s="42">
        <f t="shared" si="45"/>
        <v>195.3</v>
      </c>
      <c r="AM44" s="121">
        <f>RCF!C$59</f>
        <v>13.957000000000001</v>
      </c>
      <c r="AN44" s="42">
        <f t="shared" si="46"/>
        <v>202.7</v>
      </c>
      <c r="AO44" s="121">
        <f>RCF!C$33</f>
        <v>14.481</v>
      </c>
      <c r="AP44" s="112">
        <f t="shared" si="32"/>
        <v>304</v>
      </c>
      <c r="AQ44" s="42">
        <f t="shared" si="47"/>
        <v>203.2</v>
      </c>
      <c r="AR44" s="121">
        <f>RCF!C$35</f>
        <v>14.52</v>
      </c>
      <c r="AS44" s="112">
        <f t="shared" si="33"/>
        <v>264.10000000000002</v>
      </c>
      <c r="AT44" s="112">
        <f t="shared" si="33"/>
        <v>294.60000000000002</v>
      </c>
      <c r="AU44" s="42">
        <f t="shared" si="48"/>
        <v>199.5</v>
      </c>
      <c r="AV44" s="121">
        <f>RCF!C$37</f>
        <v>14.25</v>
      </c>
      <c r="AW44" s="42">
        <f t="shared" si="49"/>
        <v>203.2</v>
      </c>
      <c r="AX44" s="121">
        <f>RCF!C$39</f>
        <v>14.52</v>
      </c>
      <c r="AY44" s="42">
        <f t="shared" si="50"/>
        <v>200.6</v>
      </c>
      <c r="AZ44" s="121">
        <f>RCF!C$41</f>
        <v>14.332000000000001</v>
      </c>
    </row>
    <row r="45" spans="1:52" s="60" customFormat="1" x14ac:dyDescent="0.2">
      <c r="A45" s="47" t="s">
        <v>59</v>
      </c>
      <c r="B45" s="48" t="s">
        <v>82</v>
      </c>
      <c r="C45" s="49">
        <v>55</v>
      </c>
      <c r="D45" s="42">
        <f t="shared" si="26"/>
        <v>2761.6</v>
      </c>
      <c r="E45" s="41">
        <f>RCF!C$43</f>
        <v>50.210999999999999</v>
      </c>
      <c r="F45" s="42">
        <f t="shared" si="34"/>
        <v>768.4</v>
      </c>
      <c r="G45" s="122">
        <f>RCF!C$5</f>
        <v>13.972</v>
      </c>
      <c r="H45" s="42">
        <f t="shared" si="35"/>
        <v>768.5</v>
      </c>
      <c r="I45" s="122">
        <f t="shared" si="36"/>
        <v>13.972</v>
      </c>
      <c r="J45" s="112">
        <f t="shared" si="37"/>
        <v>845.3</v>
      </c>
      <c r="K45" s="112">
        <f t="shared" si="37"/>
        <v>1052.8</v>
      </c>
      <c r="L45" s="112">
        <f t="shared" si="37"/>
        <v>1129.5999999999999</v>
      </c>
      <c r="M45" s="112">
        <f t="shared" si="37"/>
        <v>1244.9000000000001</v>
      </c>
      <c r="N45" s="112">
        <f t="shared" si="37"/>
        <v>1536.9</v>
      </c>
      <c r="O45" s="112">
        <f t="shared" si="37"/>
        <v>1652.2</v>
      </c>
      <c r="P45" s="112">
        <f t="shared" si="37"/>
        <v>2305.4</v>
      </c>
      <c r="Q45" s="42">
        <f t="shared" si="38"/>
        <v>759</v>
      </c>
      <c r="R45" s="121">
        <f>RCF!C$7</f>
        <v>13.8</v>
      </c>
      <c r="S45" s="112">
        <f t="shared" si="39"/>
        <v>986.7</v>
      </c>
      <c r="T45" s="112">
        <f t="shared" si="39"/>
        <v>1138.5</v>
      </c>
      <c r="U45" s="42">
        <f t="shared" si="40"/>
        <v>746.1</v>
      </c>
      <c r="V45" s="121">
        <f>RCF!C$9</f>
        <v>13.567</v>
      </c>
      <c r="W45" s="42">
        <f t="shared" si="41"/>
        <v>746.1</v>
      </c>
      <c r="X45" s="121">
        <f t="shared" si="42"/>
        <v>13.567</v>
      </c>
      <c r="Y45" s="112">
        <f t="shared" si="29"/>
        <v>820.7</v>
      </c>
      <c r="Z45" s="112">
        <f t="shared" ref="Z45:AD69" si="52">ROUND($C45*$X45*Z$6,1)</f>
        <v>1022.3</v>
      </c>
      <c r="AA45" s="112">
        <f t="shared" si="52"/>
        <v>1208.8</v>
      </c>
      <c r="AB45" s="112">
        <f t="shared" si="52"/>
        <v>1096.9000000000001</v>
      </c>
      <c r="AC45" s="112">
        <f t="shared" si="52"/>
        <v>1619.2</v>
      </c>
      <c r="AD45" s="112">
        <f t="shared" si="52"/>
        <v>2238.6</v>
      </c>
      <c r="AE45" s="42">
        <f t="shared" si="43"/>
        <v>760.6</v>
      </c>
      <c r="AF45" s="121">
        <f>RCF!C$13</f>
        <v>13.83</v>
      </c>
      <c r="AG45" s="112">
        <f t="shared" si="31"/>
        <v>1255</v>
      </c>
      <c r="AH45" s="112">
        <f t="shared" si="31"/>
        <v>1597.3</v>
      </c>
      <c r="AI45" s="112">
        <f t="shared" si="31"/>
        <v>2281.8000000000002</v>
      </c>
      <c r="AJ45" s="42">
        <f t="shared" si="44"/>
        <v>761.7</v>
      </c>
      <c r="AK45" s="121">
        <f>RCF!C$25</f>
        <v>13.85</v>
      </c>
      <c r="AL45" s="42">
        <f t="shared" si="45"/>
        <v>767.6</v>
      </c>
      <c r="AM45" s="121">
        <f>RCF!C$59</f>
        <v>13.957000000000001</v>
      </c>
      <c r="AN45" s="42">
        <f t="shared" si="46"/>
        <v>796.4</v>
      </c>
      <c r="AO45" s="121">
        <f>RCF!C$33</f>
        <v>14.481</v>
      </c>
      <c r="AP45" s="112">
        <f t="shared" si="32"/>
        <v>1194.5999999999999</v>
      </c>
      <c r="AQ45" s="42">
        <f t="shared" si="47"/>
        <v>798.6</v>
      </c>
      <c r="AR45" s="121">
        <f>RCF!C$35</f>
        <v>14.52</v>
      </c>
      <c r="AS45" s="112">
        <f t="shared" ref="AS45:AT69" si="53">ROUNDDOWN($AQ45*AS$6,1)</f>
        <v>1038.0999999999999</v>
      </c>
      <c r="AT45" s="112">
        <f t="shared" si="53"/>
        <v>1157.9000000000001</v>
      </c>
      <c r="AU45" s="42">
        <f t="shared" si="48"/>
        <v>783.7</v>
      </c>
      <c r="AV45" s="121">
        <f>RCF!C$37</f>
        <v>14.25</v>
      </c>
      <c r="AW45" s="42">
        <f t="shared" si="49"/>
        <v>798.6</v>
      </c>
      <c r="AX45" s="121">
        <f>RCF!C$39</f>
        <v>14.52</v>
      </c>
      <c r="AY45" s="42">
        <f t="shared" si="50"/>
        <v>788.2</v>
      </c>
      <c r="AZ45" s="121">
        <f>RCF!C$41</f>
        <v>14.332000000000001</v>
      </c>
    </row>
    <row r="46" spans="1:52" s="60" customFormat="1" x14ac:dyDescent="0.2">
      <c r="A46" s="47" t="s">
        <v>42</v>
      </c>
      <c r="B46" s="48" t="s">
        <v>83</v>
      </c>
      <c r="C46" s="49">
        <v>283.89999999999998</v>
      </c>
      <c r="D46" s="42">
        <f t="shared" si="26"/>
        <v>14254.9</v>
      </c>
      <c r="E46" s="41">
        <f>RCF!C$43</f>
        <v>50.210999999999999</v>
      </c>
      <c r="F46" s="42">
        <f t="shared" si="34"/>
        <v>3966.6</v>
      </c>
      <c r="G46" s="122">
        <f>RCF!C$5</f>
        <v>13.972</v>
      </c>
      <c r="H46" s="42">
        <f t="shared" si="35"/>
        <v>3966.7</v>
      </c>
      <c r="I46" s="122">
        <f t="shared" si="36"/>
        <v>13.972</v>
      </c>
      <c r="J46" s="112">
        <f t="shared" si="37"/>
        <v>4363.3</v>
      </c>
      <c r="K46" s="112">
        <f t="shared" si="37"/>
        <v>5434.3</v>
      </c>
      <c r="L46" s="112">
        <f t="shared" si="37"/>
        <v>5831</v>
      </c>
      <c r="M46" s="112">
        <f t="shared" si="37"/>
        <v>6426</v>
      </c>
      <c r="N46" s="112">
        <f t="shared" si="37"/>
        <v>7933.3</v>
      </c>
      <c r="O46" s="112">
        <f t="shared" si="37"/>
        <v>8528.2999999999993</v>
      </c>
      <c r="P46" s="112">
        <f t="shared" si="37"/>
        <v>11900</v>
      </c>
      <c r="Q46" s="42">
        <f t="shared" si="38"/>
        <v>3917.8</v>
      </c>
      <c r="R46" s="121">
        <f>RCF!C$7</f>
        <v>13.8</v>
      </c>
      <c r="S46" s="112">
        <f t="shared" si="39"/>
        <v>5093.1000000000004</v>
      </c>
      <c r="T46" s="112">
        <f t="shared" si="39"/>
        <v>5876.7</v>
      </c>
      <c r="U46" s="42">
        <f t="shared" si="40"/>
        <v>3851.6</v>
      </c>
      <c r="V46" s="121">
        <f>RCF!C$9</f>
        <v>13.567</v>
      </c>
      <c r="W46" s="42">
        <f t="shared" si="41"/>
        <v>3851.6</v>
      </c>
      <c r="X46" s="121">
        <f t="shared" si="42"/>
        <v>13.567</v>
      </c>
      <c r="Y46" s="112">
        <f t="shared" si="29"/>
        <v>4236.7</v>
      </c>
      <c r="Z46" s="112">
        <f t="shared" si="52"/>
        <v>5276.8</v>
      </c>
      <c r="AA46" s="112">
        <f t="shared" si="52"/>
        <v>6239.7</v>
      </c>
      <c r="AB46" s="112">
        <f t="shared" si="52"/>
        <v>5662</v>
      </c>
      <c r="AC46" s="112">
        <f t="shared" si="52"/>
        <v>8358.1</v>
      </c>
      <c r="AD46" s="112">
        <f t="shared" si="52"/>
        <v>11555</v>
      </c>
      <c r="AE46" s="42">
        <f t="shared" si="43"/>
        <v>3926.3</v>
      </c>
      <c r="AF46" s="121">
        <f>RCF!C$13</f>
        <v>13.83</v>
      </c>
      <c r="AG46" s="112">
        <f t="shared" si="31"/>
        <v>6478.4</v>
      </c>
      <c r="AH46" s="112">
        <f t="shared" si="31"/>
        <v>8245.2000000000007</v>
      </c>
      <c r="AI46" s="112">
        <f t="shared" si="31"/>
        <v>11778.9</v>
      </c>
      <c r="AJ46" s="42">
        <f t="shared" si="44"/>
        <v>3932</v>
      </c>
      <c r="AK46" s="121">
        <f>RCF!C$25</f>
        <v>13.85</v>
      </c>
      <c r="AL46" s="42">
        <f t="shared" si="45"/>
        <v>3962.3</v>
      </c>
      <c r="AM46" s="121">
        <f>RCF!C$59</f>
        <v>13.957000000000001</v>
      </c>
      <c r="AN46" s="42">
        <f t="shared" si="46"/>
        <v>4111.1000000000004</v>
      </c>
      <c r="AO46" s="121">
        <f>RCF!C$33</f>
        <v>14.481</v>
      </c>
      <c r="AP46" s="112">
        <f t="shared" si="32"/>
        <v>6166.6</v>
      </c>
      <c r="AQ46" s="42">
        <f t="shared" si="47"/>
        <v>4122.2</v>
      </c>
      <c r="AR46" s="121">
        <f>RCF!C$35</f>
        <v>14.52</v>
      </c>
      <c r="AS46" s="112">
        <f t="shared" si="53"/>
        <v>5358.8</v>
      </c>
      <c r="AT46" s="112">
        <f t="shared" si="53"/>
        <v>5977.1</v>
      </c>
      <c r="AU46" s="42">
        <f t="shared" si="48"/>
        <v>4045.5</v>
      </c>
      <c r="AV46" s="121">
        <f>RCF!C$37</f>
        <v>14.25</v>
      </c>
      <c r="AW46" s="42">
        <f t="shared" si="49"/>
        <v>4122.2</v>
      </c>
      <c r="AX46" s="121">
        <f>RCF!C$39</f>
        <v>14.52</v>
      </c>
      <c r="AY46" s="42">
        <f t="shared" si="50"/>
        <v>4068.8</v>
      </c>
      <c r="AZ46" s="121">
        <f>RCF!C$41</f>
        <v>14.332000000000001</v>
      </c>
    </row>
    <row r="47" spans="1:52" s="60" customFormat="1" ht="25.5" x14ac:dyDescent="0.2">
      <c r="A47" s="47" t="s">
        <v>39</v>
      </c>
      <c r="B47" s="48" t="s">
        <v>84</v>
      </c>
      <c r="C47" s="49">
        <v>104</v>
      </c>
      <c r="D47" s="42">
        <f t="shared" si="26"/>
        <v>5221.8999999999996</v>
      </c>
      <c r="E47" s="41">
        <f>RCF!C$43</f>
        <v>50.210999999999999</v>
      </c>
      <c r="F47" s="42">
        <f t="shared" si="34"/>
        <v>1453</v>
      </c>
      <c r="G47" s="122">
        <f>RCF!C$5</f>
        <v>13.972</v>
      </c>
      <c r="H47" s="42">
        <f t="shared" si="35"/>
        <v>1453.1</v>
      </c>
      <c r="I47" s="122">
        <f t="shared" si="36"/>
        <v>13.972</v>
      </c>
      <c r="J47" s="112">
        <f t="shared" si="37"/>
        <v>1598.4</v>
      </c>
      <c r="K47" s="112">
        <f t="shared" si="37"/>
        <v>1990.7</v>
      </c>
      <c r="L47" s="112">
        <f t="shared" si="37"/>
        <v>2136</v>
      </c>
      <c r="M47" s="112">
        <f t="shared" si="37"/>
        <v>2354</v>
      </c>
      <c r="N47" s="112">
        <f t="shared" si="37"/>
        <v>2906.2</v>
      </c>
      <c r="O47" s="112">
        <f t="shared" si="37"/>
        <v>3124.1</v>
      </c>
      <c r="P47" s="112">
        <f t="shared" si="37"/>
        <v>4359.3</v>
      </c>
      <c r="Q47" s="42">
        <f t="shared" si="38"/>
        <v>1435.2</v>
      </c>
      <c r="R47" s="121">
        <f>RCF!C$7</f>
        <v>13.8</v>
      </c>
      <c r="S47" s="112">
        <f t="shared" si="39"/>
        <v>1865.7</v>
      </c>
      <c r="T47" s="112">
        <f t="shared" si="39"/>
        <v>2152.8000000000002</v>
      </c>
      <c r="U47" s="42">
        <f t="shared" si="40"/>
        <v>1410.9</v>
      </c>
      <c r="V47" s="121">
        <f>RCF!C$9</f>
        <v>13.567</v>
      </c>
      <c r="W47" s="42">
        <f t="shared" si="41"/>
        <v>1410.9</v>
      </c>
      <c r="X47" s="121">
        <f t="shared" si="42"/>
        <v>13.567</v>
      </c>
      <c r="Y47" s="112">
        <f t="shared" si="29"/>
        <v>1551.9</v>
      </c>
      <c r="Z47" s="112">
        <f t="shared" si="52"/>
        <v>1933</v>
      </c>
      <c r="AA47" s="112">
        <f t="shared" si="52"/>
        <v>2285.8000000000002</v>
      </c>
      <c r="AB47" s="112">
        <f t="shared" si="52"/>
        <v>2074.1</v>
      </c>
      <c r="AC47" s="112">
        <f t="shared" si="52"/>
        <v>3061.8</v>
      </c>
      <c r="AD47" s="112">
        <f t="shared" si="52"/>
        <v>4232.8999999999996</v>
      </c>
      <c r="AE47" s="42">
        <f t="shared" si="43"/>
        <v>1438.3</v>
      </c>
      <c r="AF47" s="121">
        <f>RCF!C$13</f>
        <v>13.83</v>
      </c>
      <c r="AG47" s="112">
        <f t="shared" si="31"/>
        <v>2373.1999999999998</v>
      </c>
      <c r="AH47" s="112">
        <f t="shared" si="31"/>
        <v>3020.4</v>
      </c>
      <c r="AI47" s="112">
        <f t="shared" si="31"/>
        <v>4314.8999999999996</v>
      </c>
      <c r="AJ47" s="42">
        <f t="shared" si="44"/>
        <v>1440.4</v>
      </c>
      <c r="AK47" s="121">
        <f>RCF!C$25</f>
        <v>13.85</v>
      </c>
      <c r="AL47" s="42">
        <f t="shared" si="45"/>
        <v>1451.5</v>
      </c>
      <c r="AM47" s="121">
        <f>RCF!C$59</f>
        <v>13.957000000000001</v>
      </c>
      <c r="AN47" s="42">
        <f t="shared" si="46"/>
        <v>1506</v>
      </c>
      <c r="AO47" s="121">
        <f>RCF!C$33</f>
        <v>14.481</v>
      </c>
      <c r="AP47" s="112">
        <f t="shared" si="32"/>
        <v>2259</v>
      </c>
      <c r="AQ47" s="42">
        <f t="shared" si="47"/>
        <v>1510</v>
      </c>
      <c r="AR47" s="121">
        <f>RCF!C$35</f>
        <v>14.52</v>
      </c>
      <c r="AS47" s="112">
        <f t="shared" si="53"/>
        <v>1963</v>
      </c>
      <c r="AT47" s="112">
        <f t="shared" si="53"/>
        <v>2189.5</v>
      </c>
      <c r="AU47" s="42">
        <f t="shared" si="48"/>
        <v>1482</v>
      </c>
      <c r="AV47" s="121">
        <f>RCF!C$37</f>
        <v>14.25</v>
      </c>
      <c r="AW47" s="42">
        <f t="shared" si="49"/>
        <v>1510</v>
      </c>
      <c r="AX47" s="121">
        <f>RCF!C$39</f>
        <v>14.52</v>
      </c>
      <c r="AY47" s="42">
        <f t="shared" si="50"/>
        <v>1490.5</v>
      </c>
      <c r="AZ47" s="121">
        <f>RCF!C$41</f>
        <v>14.332000000000001</v>
      </c>
    </row>
    <row r="48" spans="1:52" s="60" customFormat="1" ht="25.5" x14ac:dyDescent="0.2">
      <c r="A48" s="47" t="s">
        <v>41</v>
      </c>
      <c r="B48" s="48" t="s">
        <v>85</v>
      </c>
      <c r="C48" s="49">
        <v>55</v>
      </c>
      <c r="D48" s="42">
        <f t="shared" si="26"/>
        <v>2761.6</v>
      </c>
      <c r="E48" s="41">
        <f>RCF!C$43</f>
        <v>50.210999999999999</v>
      </c>
      <c r="F48" s="42">
        <f t="shared" si="34"/>
        <v>768.4</v>
      </c>
      <c r="G48" s="122">
        <f>RCF!C$5</f>
        <v>13.972</v>
      </c>
      <c r="H48" s="42">
        <f t="shared" si="35"/>
        <v>768.5</v>
      </c>
      <c r="I48" s="122">
        <f t="shared" si="36"/>
        <v>13.972</v>
      </c>
      <c r="J48" s="112">
        <f t="shared" si="37"/>
        <v>845.3</v>
      </c>
      <c r="K48" s="112">
        <f t="shared" si="37"/>
        <v>1052.8</v>
      </c>
      <c r="L48" s="112">
        <f t="shared" si="37"/>
        <v>1129.5999999999999</v>
      </c>
      <c r="M48" s="112">
        <f t="shared" si="37"/>
        <v>1244.9000000000001</v>
      </c>
      <c r="N48" s="112">
        <f t="shared" si="37"/>
        <v>1536.9</v>
      </c>
      <c r="O48" s="112">
        <f t="shared" si="37"/>
        <v>1652.2</v>
      </c>
      <c r="P48" s="112">
        <f t="shared" si="37"/>
        <v>2305.4</v>
      </c>
      <c r="Q48" s="42">
        <f t="shared" si="38"/>
        <v>759</v>
      </c>
      <c r="R48" s="121">
        <f>RCF!C$7</f>
        <v>13.8</v>
      </c>
      <c r="S48" s="112">
        <f t="shared" si="39"/>
        <v>986.7</v>
      </c>
      <c r="T48" s="112">
        <f t="shared" si="39"/>
        <v>1138.5</v>
      </c>
      <c r="U48" s="42">
        <f t="shared" si="40"/>
        <v>746.1</v>
      </c>
      <c r="V48" s="121">
        <f>RCF!C$9</f>
        <v>13.567</v>
      </c>
      <c r="W48" s="42">
        <f t="shared" si="41"/>
        <v>746.1</v>
      </c>
      <c r="X48" s="121">
        <f t="shared" si="42"/>
        <v>13.567</v>
      </c>
      <c r="Y48" s="112">
        <f t="shared" si="29"/>
        <v>820.7</v>
      </c>
      <c r="Z48" s="112">
        <f t="shared" si="52"/>
        <v>1022.3</v>
      </c>
      <c r="AA48" s="112">
        <f t="shared" si="52"/>
        <v>1208.8</v>
      </c>
      <c r="AB48" s="112">
        <f t="shared" si="52"/>
        <v>1096.9000000000001</v>
      </c>
      <c r="AC48" s="112">
        <f t="shared" si="52"/>
        <v>1619.2</v>
      </c>
      <c r="AD48" s="112">
        <f t="shared" si="52"/>
        <v>2238.6</v>
      </c>
      <c r="AE48" s="42">
        <f t="shared" si="43"/>
        <v>760.6</v>
      </c>
      <c r="AF48" s="121">
        <f>RCF!C$13</f>
        <v>13.83</v>
      </c>
      <c r="AG48" s="112">
        <f t="shared" si="31"/>
        <v>1255</v>
      </c>
      <c r="AH48" s="112">
        <f t="shared" si="31"/>
        <v>1597.3</v>
      </c>
      <c r="AI48" s="112">
        <f t="shared" si="31"/>
        <v>2281.8000000000002</v>
      </c>
      <c r="AJ48" s="42">
        <f t="shared" si="44"/>
        <v>761.7</v>
      </c>
      <c r="AK48" s="121">
        <f>RCF!C$25</f>
        <v>13.85</v>
      </c>
      <c r="AL48" s="42">
        <f t="shared" si="45"/>
        <v>767.6</v>
      </c>
      <c r="AM48" s="121">
        <f>RCF!C$59</f>
        <v>13.957000000000001</v>
      </c>
      <c r="AN48" s="42">
        <f t="shared" si="46"/>
        <v>796.4</v>
      </c>
      <c r="AO48" s="121">
        <f>RCF!C$33</f>
        <v>14.481</v>
      </c>
      <c r="AP48" s="112">
        <f t="shared" si="32"/>
        <v>1194.5999999999999</v>
      </c>
      <c r="AQ48" s="42">
        <f t="shared" si="47"/>
        <v>798.6</v>
      </c>
      <c r="AR48" s="121">
        <f>RCF!C$35</f>
        <v>14.52</v>
      </c>
      <c r="AS48" s="112">
        <f t="shared" si="53"/>
        <v>1038.0999999999999</v>
      </c>
      <c r="AT48" s="112">
        <f t="shared" si="53"/>
        <v>1157.9000000000001</v>
      </c>
      <c r="AU48" s="42">
        <f t="shared" si="48"/>
        <v>783.7</v>
      </c>
      <c r="AV48" s="121">
        <f>RCF!C$37</f>
        <v>14.25</v>
      </c>
      <c r="AW48" s="42">
        <f t="shared" si="49"/>
        <v>798.6</v>
      </c>
      <c r="AX48" s="121">
        <f>RCF!C$39</f>
        <v>14.52</v>
      </c>
      <c r="AY48" s="42">
        <f t="shared" si="50"/>
        <v>788.2</v>
      </c>
      <c r="AZ48" s="121">
        <f>RCF!C$41</f>
        <v>14.332000000000001</v>
      </c>
    </row>
    <row r="49" spans="1:52" s="60" customFormat="1" x14ac:dyDescent="0.2">
      <c r="A49" s="47" t="s">
        <v>63</v>
      </c>
      <c r="B49" s="48" t="s">
        <v>86</v>
      </c>
      <c r="C49" s="49">
        <v>94.2</v>
      </c>
      <c r="D49" s="42">
        <f t="shared" si="26"/>
        <v>4729.8999999999996</v>
      </c>
      <c r="E49" s="41">
        <f>RCF!C$43</f>
        <v>50.210999999999999</v>
      </c>
      <c r="F49" s="42">
        <f t="shared" si="34"/>
        <v>1316.1</v>
      </c>
      <c r="G49" s="122">
        <f>RCF!C$5</f>
        <v>13.972</v>
      </c>
      <c r="H49" s="42">
        <f t="shared" si="35"/>
        <v>1316.2</v>
      </c>
      <c r="I49" s="122">
        <f t="shared" si="36"/>
        <v>13.972</v>
      </c>
      <c r="J49" s="112">
        <f t="shared" si="37"/>
        <v>1447.8</v>
      </c>
      <c r="K49" s="112">
        <f t="shared" si="37"/>
        <v>1803.1</v>
      </c>
      <c r="L49" s="112">
        <f t="shared" si="37"/>
        <v>1934.8</v>
      </c>
      <c r="M49" s="112">
        <f t="shared" si="37"/>
        <v>2132.1999999999998</v>
      </c>
      <c r="N49" s="112">
        <f t="shared" si="37"/>
        <v>2632.3</v>
      </c>
      <c r="O49" s="112">
        <f t="shared" si="37"/>
        <v>2829.7</v>
      </c>
      <c r="P49" s="112">
        <f t="shared" si="37"/>
        <v>3948.5</v>
      </c>
      <c r="Q49" s="42">
        <f t="shared" si="38"/>
        <v>1299.9000000000001</v>
      </c>
      <c r="R49" s="121">
        <f>RCF!C$7</f>
        <v>13.8</v>
      </c>
      <c r="S49" s="112">
        <f t="shared" si="39"/>
        <v>1689.8</v>
      </c>
      <c r="T49" s="112">
        <f t="shared" si="39"/>
        <v>1949.8</v>
      </c>
      <c r="U49" s="42">
        <f t="shared" si="40"/>
        <v>1278</v>
      </c>
      <c r="V49" s="121">
        <f>RCF!C$9</f>
        <v>13.567</v>
      </c>
      <c r="W49" s="42">
        <f t="shared" si="41"/>
        <v>1278</v>
      </c>
      <c r="X49" s="121">
        <f t="shared" si="42"/>
        <v>13.567</v>
      </c>
      <c r="Y49" s="112">
        <f t="shared" si="29"/>
        <v>1405.8</v>
      </c>
      <c r="Z49" s="112">
        <f t="shared" si="52"/>
        <v>1750.9</v>
      </c>
      <c r="AA49" s="112">
        <f t="shared" si="52"/>
        <v>2070.4</v>
      </c>
      <c r="AB49" s="112">
        <f t="shared" si="52"/>
        <v>1878.7</v>
      </c>
      <c r="AC49" s="112">
        <f t="shared" si="52"/>
        <v>2773.3</v>
      </c>
      <c r="AD49" s="112">
        <f t="shared" si="52"/>
        <v>3834</v>
      </c>
      <c r="AE49" s="42">
        <f t="shared" si="43"/>
        <v>1302.7</v>
      </c>
      <c r="AF49" s="121">
        <f>RCF!C$13</f>
        <v>13.83</v>
      </c>
      <c r="AG49" s="112">
        <f t="shared" ref="AG49:AI69" si="54">ROUND($AE49*AG$6,1)</f>
        <v>2149.5</v>
      </c>
      <c r="AH49" s="112">
        <f t="shared" si="54"/>
        <v>2735.7</v>
      </c>
      <c r="AI49" s="112">
        <f t="shared" si="54"/>
        <v>3908.1</v>
      </c>
      <c r="AJ49" s="42">
        <f t="shared" si="44"/>
        <v>1304.5999999999999</v>
      </c>
      <c r="AK49" s="121">
        <f>RCF!C$25</f>
        <v>13.85</v>
      </c>
      <c r="AL49" s="42">
        <f t="shared" si="45"/>
        <v>1314.7</v>
      </c>
      <c r="AM49" s="121">
        <f>RCF!C$59</f>
        <v>13.957000000000001</v>
      </c>
      <c r="AN49" s="42">
        <f t="shared" si="46"/>
        <v>1364.1</v>
      </c>
      <c r="AO49" s="121">
        <f>RCF!C$33</f>
        <v>14.481</v>
      </c>
      <c r="AP49" s="112">
        <f t="shared" si="32"/>
        <v>2046.1</v>
      </c>
      <c r="AQ49" s="42">
        <f t="shared" si="47"/>
        <v>1367.7</v>
      </c>
      <c r="AR49" s="121">
        <f>RCF!C$35</f>
        <v>14.52</v>
      </c>
      <c r="AS49" s="112">
        <f t="shared" si="53"/>
        <v>1778</v>
      </c>
      <c r="AT49" s="112">
        <f t="shared" si="53"/>
        <v>1983.1</v>
      </c>
      <c r="AU49" s="42">
        <f t="shared" si="48"/>
        <v>1342.3</v>
      </c>
      <c r="AV49" s="121">
        <f>RCF!C$37</f>
        <v>14.25</v>
      </c>
      <c r="AW49" s="42">
        <f t="shared" si="49"/>
        <v>1367.7</v>
      </c>
      <c r="AX49" s="121">
        <f>RCF!C$39</f>
        <v>14.52</v>
      </c>
      <c r="AY49" s="42">
        <f t="shared" si="50"/>
        <v>1350</v>
      </c>
      <c r="AZ49" s="121">
        <f>RCF!C$41</f>
        <v>14.332000000000001</v>
      </c>
    </row>
    <row r="50" spans="1:52" s="60" customFormat="1" x14ac:dyDescent="0.2">
      <c r="A50" s="47" t="s">
        <v>62</v>
      </c>
      <c r="B50" s="48" t="s">
        <v>87</v>
      </c>
      <c r="C50" s="49">
        <v>95</v>
      </c>
      <c r="D50" s="42">
        <f t="shared" si="26"/>
        <v>4770</v>
      </c>
      <c r="E50" s="41">
        <f>RCF!C$43</f>
        <v>50.210999999999999</v>
      </c>
      <c r="F50" s="42">
        <f t="shared" si="34"/>
        <v>1327.3</v>
      </c>
      <c r="G50" s="122">
        <f>RCF!C$5</f>
        <v>13.972</v>
      </c>
      <c r="H50" s="42">
        <f t="shared" si="35"/>
        <v>1327.3</v>
      </c>
      <c r="I50" s="122">
        <f t="shared" si="36"/>
        <v>13.972</v>
      </c>
      <c r="J50" s="112">
        <f t="shared" si="37"/>
        <v>1460.1</v>
      </c>
      <c r="K50" s="112">
        <f t="shared" si="37"/>
        <v>1818.5</v>
      </c>
      <c r="L50" s="112">
        <f t="shared" si="37"/>
        <v>1951.2</v>
      </c>
      <c r="M50" s="112">
        <f t="shared" si="37"/>
        <v>2150.3000000000002</v>
      </c>
      <c r="N50" s="112">
        <f t="shared" si="37"/>
        <v>2654.7</v>
      </c>
      <c r="O50" s="112">
        <f t="shared" si="37"/>
        <v>2853.8</v>
      </c>
      <c r="P50" s="112">
        <f t="shared" si="37"/>
        <v>3982</v>
      </c>
      <c r="Q50" s="42">
        <f t="shared" si="38"/>
        <v>1311</v>
      </c>
      <c r="R50" s="121">
        <f>RCF!C$7</f>
        <v>13.8</v>
      </c>
      <c r="S50" s="112">
        <f t="shared" si="39"/>
        <v>1704.3</v>
      </c>
      <c r="T50" s="112">
        <f t="shared" si="39"/>
        <v>1966.5</v>
      </c>
      <c r="U50" s="42">
        <f t="shared" si="40"/>
        <v>1288.8</v>
      </c>
      <c r="V50" s="121">
        <f>RCF!C$9</f>
        <v>13.567</v>
      </c>
      <c r="W50" s="42">
        <f t="shared" si="41"/>
        <v>1288.8</v>
      </c>
      <c r="X50" s="121">
        <f t="shared" si="42"/>
        <v>13.567</v>
      </c>
      <c r="Y50" s="112">
        <f t="shared" si="29"/>
        <v>1417.6</v>
      </c>
      <c r="Z50" s="112">
        <f t="shared" si="52"/>
        <v>1765.7</v>
      </c>
      <c r="AA50" s="112">
        <f t="shared" si="52"/>
        <v>2088</v>
      </c>
      <c r="AB50" s="112">
        <f t="shared" si="52"/>
        <v>1894.6</v>
      </c>
      <c r="AC50" s="112">
        <f t="shared" si="52"/>
        <v>2796.8</v>
      </c>
      <c r="AD50" s="112">
        <f t="shared" si="52"/>
        <v>3866.6</v>
      </c>
      <c r="AE50" s="42">
        <f t="shared" si="43"/>
        <v>1313.8</v>
      </c>
      <c r="AF50" s="121">
        <f>RCF!C$13</f>
        <v>13.83</v>
      </c>
      <c r="AG50" s="112">
        <f t="shared" si="54"/>
        <v>2167.8000000000002</v>
      </c>
      <c r="AH50" s="112">
        <f t="shared" si="54"/>
        <v>2759</v>
      </c>
      <c r="AI50" s="112">
        <f t="shared" si="54"/>
        <v>3941.4</v>
      </c>
      <c r="AJ50" s="42">
        <f t="shared" si="44"/>
        <v>1315.7</v>
      </c>
      <c r="AK50" s="121">
        <f>RCF!C$25</f>
        <v>13.85</v>
      </c>
      <c r="AL50" s="42">
        <f t="shared" si="45"/>
        <v>1325.9</v>
      </c>
      <c r="AM50" s="121">
        <f>RCF!C$59</f>
        <v>13.957000000000001</v>
      </c>
      <c r="AN50" s="42">
        <f t="shared" si="46"/>
        <v>1375.6</v>
      </c>
      <c r="AO50" s="121">
        <f>RCF!C$33</f>
        <v>14.481</v>
      </c>
      <c r="AP50" s="112">
        <f t="shared" si="32"/>
        <v>2063.4</v>
      </c>
      <c r="AQ50" s="42">
        <f t="shared" si="47"/>
        <v>1379.4</v>
      </c>
      <c r="AR50" s="121">
        <f>RCF!C$35</f>
        <v>14.52</v>
      </c>
      <c r="AS50" s="112">
        <f t="shared" si="53"/>
        <v>1793.2</v>
      </c>
      <c r="AT50" s="112">
        <f t="shared" si="53"/>
        <v>2000.1</v>
      </c>
      <c r="AU50" s="42">
        <f t="shared" si="48"/>
        <v>1353.7</v>
      </c>
      <c r="AV50" s="121">
        <f>RCF!C$37</f>
        <v>14.25</v>
      </c>
      <c r="AW50" s="42">
        <f t="shared" si="49"/>
        <v>1379.4</v>
      </c>
      <c r="AX50" s="121">
        <f>RCF!C$39</f>
        <v>14.52</v>
      </c>
      <c r="AY50" s="42">
        <f t="shared" si="50"/>
        <v>1361.5</v>
      </c>
      <c r="AZ50" s="121">
        <f>RCF!C$41</f>
        <v>14.332000000000001</v>
      </c>
    </row>
    <row r="51" spans="1:52" s="60" customFormat="1" x14ac:dyDescent="0.2">
      <c r="A51" s="47" t="s">
        <v>53</v>
      </c>
      <c r="B51" s="48" t="s">
        <v>88</v>
      </c>
      <c r="C51" s="49">
        <v>234</v>
      </c>
      <c r="D51" s="42">
        <f t="shared" si="26"/>
        <v>11749.4</v>
      </c>
      <c r="E51" s="41">
        <f>RCF!C$43</f>
        <v>50.210999999999999</v>
      </c>
      <c r="F51" s="42">
        <f t="shared" si="34"/>
        <v>3269.4</v>
      </c>
      <c r="G51" s="122">
        <f>RCF!C$5</f>
        <v>13.972</v>
      </c>
      <c r="H51" s="42">
        <f t="shared" si="35"/>
        <v>3269.4</v>
      </c>
      <c r="I51" s="122">
        <f t="shared" si="36"/>
        <v>13.972</v>
      </c>
      <c r="J51" s="112">
        <f t="shared" si="37"/>
        <v>3596.4</v>
      </c>
      <c r="K51" s="112">
        <f t="shared" si="37"/>
        <v>4479.1000000000004</v>
      </c>
      <c r="L51" s="112">
        <f t="shared" si="37"/>
        <v>4806.1000000000004</v>
      </c>
      <c r="M51" s="112">
        <f t="shared" si="37"/>
        <v>5296.5</v>
      </c>
      <c r="N51" s="112">
        <f t="shared" si="37"/>
        <v>6538.9</v>
      </c>
      <c r="O51" s="112">
        <f t="shared" si="37"/>
        <v>7029.3</v>
      </c>
      <c r="P51" s="112">
        <f t="shared" si="37"/>
        <v>9808.2999999999993</v>
      </c>
      <c r="Q51" s="42">
        <f t="shared" si="38"/>
        <v>3229.2</v>
      </c>
      <c r="R51" s="121">
        <f>RCF!C$7</f>
        <v>13.8</v>
      </c>
      <c r="S51" s="112">
        <f t="shared" si="39"/>
        <v>4197.8999999999996</v>
      </c>
      <c r="T51" s="112">
        <f t="shared" si="39"/>
        <v>4843.8</v>
      </c>
      <c r="U51" s="42">
        <f t="shared" si="40"/>
        <v>3174.6</v>
      </c>
      <c r="V51" s="121">
        <f>RCF!C$9</f>
        <v>13.567</v>
      </c>
      <c r="W51" s="42">
        <f t="shared" si="41"/>
        <v>3174.6</v>
      </c>
      <c r="X51" s="121">
        <f t="shared" si="42"/>
        <v>13.567</v>
      </c>
      <c r="Y51" s="112">
        <f t="shared" si="29"/>
        <v>3492</v>
      </c>
      <c r="Z51" s="112">
        <f t="shared" si="52"/>
        <v>4349.3</v>
      </c>
      <c r="AA51" s="112">
        <f t="shared" si="52"/>
        <v>5143</v>
      </c>
      <c r="AB51" s="112">
        <f t="shared" si="52"/>
        <v>4666.8</v>
      </c>
      <c r="AC51" s="112">
        <f t="shared" si="52"/>
        <v>6889.1</v>
      </c>
      <c r="AD51" s="112">
        <f t="shared" si="52"/>
        <v>9524</v>
      </c>
      <c r="AE51" s="42">
        <f t="shared" si="43"/>
        <v>3236.2</v>
      </c>
      <c r="AF51" s="121">
        <f>RCF!C$13</f>
        <v>13.83</v>
      </c>
      <c r="AG51" s="112">
        <f t="shared" si="54"/>
        <v>5339.7</v>
      </c>
      <c r="AH51" s="112">
        <f t="shared" si="54"/>
        <v>6796</v>
      </c>
      <c r="AI51" s="112">
        <f t="shared" si="54"/>
        <v>9708.6</v>
      </c>
      <c r="AJ51" s="42">
        <f t="shared" si="44"/>
        <v>3240.9</v>
      </c>
      <c r="AK51" s="121">
        <f>RCF!C$25</f>
        <v>13.85</v>
      </c>
      <c r="AL51" s="42">
        <f t="shared" si="45"/>
        <v>3265.9</v>
      </c>
      <c r="AM51" s="121">
        <f>RCF!C$59</f>
        <v>13.957000000000001</v>
      </c>
      <c r="AN51" s="42">
        <f t="shared" si="46"/>
        <v>3388.5</v>
      </c>
      <c r="AO51" s="121">
        <f>RCF!C$33</f>
        <v>14.481</v>
      </c>
      <c r="AP51" s="112">
        <f t="shared" si="32"/>
        <v>5082.7</v>
      </c>
      <c r="AQ51" s="42">
        <f t="shared" si="47"/>
        <v>3397.6</v>
      </c>
      <c r="AR51" s="121">
        <f>RCF!C$35</f>
        <v>14.52</v>
      </c>
      <c r="AS51" s="112">
        <f t="shared" si="53"/>
        <v>4416.8</v>
      </c>
      <c r="AT51" s="112">
        <f t="shared" si="53"/>
        <v>4926.5</v>
      </c>
      <c r="AU51" s="42">
        <f t="shared" si="48"/>
        <v>3334.5</v>
      </c>
      <c r="AV51" s="121">
        <f>RCF!C$37</f>
        <v>14.25</v>
      </c>
      <c r="AW51" s="42">
        <f t="shared" si="49"/>
        <v>3397.6</v>
      </c>
      <c r="AX51" s="121">
        <f>RCF!C$39</f>
        <v>14.52</v>
      </c>
      <c r="AY51" s="42">
        <f t="shared" si="50"/>
        <v>3353.6</v>
      </c>
      <c r="AZ51" s="121">
        <f>RCF!C$41</f>
        <v>14.332000000000001</v>
      </c>
    </row>
    <row r="52" spans="1:52" s="60" customFormat="1" ht="25.5" x14ac:dyDescent="0.2">
      <c r="A52" s="47" t="s">
        <v>49</v>
      </c>
      <c r="B52" s="48" t="s">
        <v>89</v>
      </c>
      <c r="C52" s="49">
        <v>150</v>
      </c>
      <c r="D52" s="42">
        <f t="shared" si="26"/>
        <v>7531.7</v>
      </c>
      <c r="E52" s="41">
        <f>RCF!C$43</f>
        <v>50.210999999999999</v>
      </c>
      <c r="F52" s="42">
        <f t="shared" si="34"/>
        <v>2095.8000000000002</v>
      </c>
      <c r="G52" s="122">
        <f>RCF!C$5</f>
        <v>13.972</v>
      </c>
      <c r="H52" s="42">
        <f t="shared" si="35"/>
        <v>2095.8000000000002</v>
      </c>
      <c r="I52" s="122">
        <f t="shared" si="36"/>
        <v>13.972</v>
      </c>
      <c r="J52" s="112">
        <f t="shared" si="37"/>
        <v>2305.4</v>
      </c>
      <c r="K52" s="112">
        <f t="shared" si="37"/>
        <v>2871.2</v>
      </c>
      <c r="L52" s="112">
        <f t="shared" si="37"/>
        <v>3080.8</v>
      </c>
      <c r="M52" s="112">
        <f t="shared" si="37"/>
        <v>3395.2</v>
      </c>
      <c r="N52" s="112">
        <f t="shared" si="37"/>
        <v>4191.6000000000004</v>
      </c>
      <c r="O52" s="112">
        <f t="shared" si="37"/>
        <v>4506</v>
      </c>
      <c r="P52" s="112">
        <f t="shared" si="37"/>
        <v>6287.4</v>
      </c>
      <c r="Q52" s="42">
        <f t="shared" si="38"/>
        <v>2070</v>
      </c>
      <c r="R52" s="121">
        <f>RCF!C$7</f>
        <v>13.8</v>
      </c>
      <c r="S52" s="112">
        <f t="shared" si="39"/>
        <v>2691</v>
      </c>
      <c r="T52" s="112">
        <f t="shared" si="39"/>
        <v>3105</v>
      </c>
      <c r="U52" s="42">
        <f t="shared" si="40"/>
        <v>2035</v>
      </c>
      <c r="V52" s="121">
        <f>RCF!C$9</f>
        <v>13.567</v>
      </c>
      <c r="W52" s="42">
        <f t="shared" si="41"/>
        <v>2035</v>
      </c>
      <c r="X52" s="121">
        <f t="shared" si="42"/>
        <v>13.567</v>
      </c>
      <c r="Y52" s="112">
        <f t="shared" si="29"/>
        <v>2238.5</v>
      </c>
      <c r="Z52" s="112">
        <f t="shared" si="52"/>
        <v>2788</v>
      </c>
      <c r="AA52" s="112">
        <f t="shared" si="52"/>
        <v>3296.8</v>
      </c>
      <c r="AB52" s="112">
        <f t="shared" si="52"/>
        <v>2991.5</v>
      </c>
      <c r="AC52" s="112">
        <f t="shared" si="52"/>
        <v>4416.1000000000004</v>
      </c>
      <c r="AD52" s="112">
        <f t="shared" si="52"/>
        <v>6105.2</v>
      </c>
      <c r="AE52" s="42">
        <f t="shared" si="43"/>
        <v>2074.5</v>
      </c>
      <c r="AF52" s="121">
        <f>RCF!C$13</f>
        <v>13.83</v>
      </c>
      <c r="AG52" s="112">
        <f t="shared" si="54"/>
        <v>3422.9</v>
      </c>
      <c r="AH52" s="112">
        <f t="shared" si="54"/>
        <v>4356.5</v>
      </c>
      <c r="AI52" s="112">
        <f t="shared" si="54"/>
        <v>6223.5</v>
      </c>
      <c r="AJ52" s="42">
        <f t="shared" si="44"/>
        <v>2077.5</v>
      </c>
      <c r="AK52" s="121">
        <f>RCF!C$25</f>
        <v>13.85</v>
      </c>
      <c r="AL52" s="42">
        <f t="shared" si="45"/>
        <v>2093.5</v>
      </c>
      <c r="AM52" s="121">
        <f>RCF!C$59</f>
        <v>13.957000000000001</v>
      </c>
      <c r="AN52" s="42">
        <f t="shared" si="46"/>
        <v>2172.1</v>
      </c>
      <c r="AO52" s="121">
        <f>RCF!C$33</f>
        <v>14.481</v>
      </c>
      <c r="AP52" s="112">
        <f t="shared" si="32"/>
        <v>3258.1</v>
      </c>
      <c r="AQ52" s="42">
        <f t="shared" si="47"/>
        <v>2178</v>
      </c>
      <c r="AR52" s="121">
        <f>RCF!C$35</f>
        <v>14.52</v>
      </c>
      <c r="AS52" s="112">
        <f t="shared" si="53"/>
        <v>2831.4</v>
      </c>
      <c r="AT52" s="112">
        <f t="shared" si="53"/>
        <v>3158.1</v>
      </c>
      <c r="AU52" s="42">
        <f t="shared" si="48"/>
        <v>2137.5</v>
      </c>
      <c r="AV52" s="121">
        <f>RCF!C$37</f>
        <v>14.25</v>
      </c>
      <c r="AW52" s="42">
        <f t="shared" si="49"/>
        <v>2178</v>
      </c>
      <c r="AX52" s="121">
        <f>RCF!C$39</f>
        <v>14.52</v>
      </c>
      <c r="AY52" s="42">
        <f t="shared" si="50"/>
        <v>2149.8000000000002</v>
      </c>
      <c r="AZ52" s="121">
        <f>RCF!C$41</f>
        <v>14.332000000000001</v>
      </c>
    </row>
    <row r="53" spans="1:52" s="60" customFormat="1" x14ac:dyDescent="0.2">
      <c r="A53" s="47" t="s">
        <v>47</v>
      </c>
      <c r="B53" s="48" t="s">
        <v>90</v>
      </c>
      <c r="C53" s="49">
        <v>234</v>
      </c>
      <c r="D53" s="42">
        <f t="shared" si="26"/>
        <v>11749.4</v>
      </c>
      <c r="E53" s="41">
        <f>RCF!C$43</f>
        <v>50.210999999999999</v>
      </c>
      <c r="F53" s="42">
        <f t="shared" si="34"/>
        <v>3269.4</v>
      </c>
      <c r="G53" s="122">
        <f>RCF!C$5</f>
        <v>13.972</v>
      </c>
      <c r="H53" s="42">
        <f t="shared" si="35"/>
        <v>3269.4</v>
      </c>
      <c r="I53" s="122">
        <f t="shared" si="36"/>
        <v>13.972</v>
      </c>
      <c r="J53" s="112">
        <f t="shared" si="37"/>
        <v>3596.4</v>
      </c>
      <c r="K53" s="112">
        <f t="shared" si="37"/>
        <v>4479.1000000000004</v>
      </c>
      <c r="L53" s="112">
        <f t="shared" si="37"/>
        <v>4806.1000000000004</v>
      </c>
      <c r="M53" s="112">
        <f t="shared" si="37"/>
        <v>5296.5</v>
      </c>
      <c r="N53" s="112">
        <f t="shared" si="37"/>
        <v>6538.9</v>
      </c>
      <c r="O53" s="112">
        <f t="shared" si="37"/>
        <v>7029.3</v>
      </c>
      <c r="P53" s="112">
        <f t="shared" si="37"/>
        <v>9808.2999999999993</v>
      </c>
      <c r="Q53" s="42">
        <f t="shared" si="38"/>
        <v>3229.2</v>
      </c>
      <c r="R53" s="121">
        <f>RCF!C$7</f>
        <v>13.8</v>
      </c>
      <c r="S53" s="112">
        <f t="shared" si="39"/>
        <v>4197.8999999999996</v>
      </c>
      <c r="T53" s="112">
        <f t="shared" si="39"/>
        <v>4843.8</v>
      </c>
      <c r="U53" s="42">
        <f t="shared" si="40"/>
        <v>3174.6</v>
      </c>
      <c r="V53" s="121">
        <f>RCF!C$9</f>
        <v>13.567</v>
      </c>
      <c r="W53" s="42">
        <f t="shared" si="41"/>
        <v>3174.6</v>
      </c>
      <c r="X53" s="121">
        <f t="shared" si="42"/>
        <v>13.567</v>
      </c>
      <c r="Y53" s="112">
        <f t="shared" si="29"/>
        <v>3492</v>
      </c>
      <c r="Z53" s="112">
        <f t="shared" si="52"/>
        <v>4349.3</v>
      </c>
      <c r="AA53" s="112">
        <f t="shared" si="52"/>
        <v>5143</v>
      </c>
      <c r="AB53" s="112">
        <f t="shared" si="52"/>
        <v>4666.8</v>
      </c>
      <c r="AC53" s="112">
        <f t="shared" si="52"/>
        <v>6889.1</v>
      </c>
      <c r="AD53" s="112">
        <f t="shared" si="52"/>
        <v>9524</v>
      </c>
      <c r="AE53" s="42">
        <f t="shared" si="43"/>
        <v>3236.2</v>
      </c>
      <c r="AF53" s="121">
        <f>RCF!C$13</f>
        <v>13.83</v>
      </c>
      <c r="AG53" s="112">
        <f t="shared" si="54"/>
        <v>5339.7</v>
      </c>
      <c r="AH53" s="112">
        <f t="shared" si="54"/>
        <v>6796</v>
      </c>
      <c r="AI53" s="112">
        <f t="shared" si="54"/>
        <v>9708.6</v>
      </c>
      <c r="AJ53" s="42">
        <f t="shared" si="44"/>
        <v>3240.9</v>
      </c>
      <c r="AK53" s="121">
        <f>RCF!C$25</f>
        <v>13.85</v>
      </c>
      <c r="AL53" s="42">
        <f t="shared" si="45"/>
        <v>3265.9</v>
      </c>
      <c r="AM53" s="121">
        <f>RCF!C$59</f>
        <v>13.957000000000001</v>
      </c>
      <c r="AN53" s="42">
        <f t="shared" si="46"/>
        <v>3388.5</v>
      </c>
      <c r="AO53" s="121">
        <f>RCF!C$33</f>
        <v>14.481</v>
      </c>
      <c r="AP53" s="112">
        <f t="shared" si="32"/>
        <v>5082.7</v>
      </c>
      <c r="AQ53" s="42">
        <f t="shared" si="47"/>
        <v>3397.6</v>
      </c>
      <c r="AR53" s="121">
        <f>RCF!C$35</f>
        <v>14.52</v>
      </c>
      <c r="AS53" s="112">
        <f t="shared" si="53"/>
        <v>4416.8</v>
      </c>
      <c r="AT53" s="112">
        <f t="shared" si="53"/>
        <v>4926.5</v>
      </c>
      <c r="AU53" s="42">
        <f t="shared" si="48"/>
        <v>3334.5</v>
      </c>
      <c r="AV53" s="121">
        <f>RCF!C$37</f>
        <v>14.25</v>
      </c>
      <c r="AW53" s="42">
        <f t="shared" si="49"/>
        <v>3397.6</v>
      </c>
      <c r="AX53" s="121">
        <f>RCF!C$39</f>
        <v>14.52</v>
      </c>
      <c r="AY53" s="42">
        <f t="shared" si="50"/>
        <v>3353.6</v>
      </c>
      <c r="AZ53" s="121">
        <f>RCF!C$41</f>
        <v>14.332000000000001</v>
      </c>
    </row>
    <row r="54" spans="1:52" s="60" customFormat="1" x14ac:dyDescent="0.2">
      <c r="A54" s="47" t="s">
        <v>58</v>
      </c>
      <c r="B54" s="48" t="s">
        <v>91</v>
      </c>
      <c r="C54" s="49">
        <v>410</v>
      </c>
      <c r="D54" s="42">
        <f t="shared" si="26"/>
        <v>20586.5</v>
      </c>
      <c r="E54" s="41">
        <f>RCF!C$43</f>
        <v>50.210999999999999</v>
      </c>
      <c r="F54" s="42">
        <f t="shared" si="34"/>
        <v>5728.5</v>
      </c>
      <c r="G54" s="122">
        <f>RCF!C$5</f>
        <v>13.972</v>
      </c>
      <c r="H54" s="42">
        <f t="shared" si="35"/>
        <v>5728.5</v>
      </c>
      <c r="I54" s="122">
        <f t="shared" si="36"/>
        <v>13.972</v>
      </c>
      <c r="J54" s="112">
        <f t="shared" si="37"/>
        <v>6301.4</v>
      </c>
      <c r="K54" s="112">
        <f t="shared" si="37"/>
        <v>7848.1</v>
      </c>
      <c r="L54" s="112">
        <f t="shared" si="37"/>
        <v>8420.9</v>
      </c>
      <c r="M54" s="112">
        <f t="shared" si="37"/>
        <v>9280.2000000000007</v>
      </c>
      <c r="N54" s="112">
        <f t="shared" si="37"/>
        <v>11457</v>
      </c>
      <c r="O54" s="112">
        <f t="shared" si="37"/>
        <v>12316.3</v>
      </c>
      <c r="P54" s="112">
        <f t="shared" si="37"/>
        <v>17185.599999999999</v>
      </c>
      <c r="Q54" s="42">
        <f t="shared" si="38"/>
        <v>5658</v>
      </c>
      <c r="R54" s="121">
        <f>RCF!C$7</f>
        <v>13.8</v>
      </c>
      <c r="S54" s="112">
        <f t="shared" si="39"/>
        <v>7355.4</v>
      </c>
      <c r="T54" s="112">
        <f t="shared" si="39"/>
        <v>8487</v>
      </c>
      <c r="U54" s="42">
        <f t="shared" si="40"/>
        <v>5562.4</v>
      </c>
      <c r="V54" s="121">
        <f>RCF!C$9</f>
        <v>13.567</v>
      </c>
      <c r="W54" s="42">
        <f t="shared" si="41"/>
        <v>5562.4</v>
      </c>
      <c r="X54" s="121">
        <f t="shared" si="42"/>
        <v>13.567</v>
      </c>
      <c r="Y54" s="112">
        <f t="shared" si="29"/>
        <v>6118.6</v>
      </c>
      <c r="Z54" s="112">
        <f t="shared" si="52"/>
        <v>7620.6</v>
      </c>
      <c r="AA54" s="112">
        <f t="shared" si="52"/>
        <v>9011.2000000000007</v>
      </c>
      <c r="AB54" s="112">
        <f t="shared" si="52"/>
        <v>8176.8</v>
      </c>
      <c r="AC54" s="112">
        <f t="shared" si="52"/>
        <v>12070.6</v>
      </c>
      <c r="AD54" s="112">
        <f t="shared" si="52"/>
        <v>16687.400000000001</v>
      </c>
      <c r="AE54" s="42">
        <f t="shared" si="43"/>
        <v>5670.3</v>
      </c>
      <c r="AF54" s="121">
        <f>RCF!C$13</f>
        <v>13.83</v>
      </c>
      <c r="AG54" s="112">
        <f t="shared" si="54"/>
        <v>9356</v>
      </c>
      <c r="AH54" s="112">
        <f t="shared" si="54"/>
        <v>11907.6</v>
      </c>
      <c r="AI54" s="112">
        <f t="shared" si="54"/>
        <v>17010.900000000001</v>
      </c>
      <c r="AJ54" s="42">
        <f t="shared" si="44"/>
        <v>5678.5</v>
      </c>
      <c r="AK54" s="121">
        <f>RCF!C$25</f>
        <v>13.85</v>
      </c>
      <c r="AL54" s="42">
        <f t="shared" si="45"/>
        <v>5722.3</v>
      </c>
      <c r="AM54" s="121">
        <f>RCF!C$59</f>
        <v>13.957000000000001</v>
      </c>
      <c r="AN54" s="42">
        <f t="shared" si="46"/>
        <v>5937.2</v>
      </c>
      <c r="AO54" s="121">
        <f>RCF!C$33</f>
        <v>14.481</v>
      </c>
      <c r="AP54" s="112">
        <f t="shared" si="32"/>
        <v>8905.7999999999993</v>
      </c>
      <c r="AQ54" s="42">
        <f t="shared" si="47"/>
        <v>5953.2</v>
      </c>
      <c r="AR54" s="121">
        <f>RCF!C$35</f>
        <v>14.52</v>
      </c>
      <c r="AS54" s="112">
        <f t="shared" si="53"/>
        <v>7739.1</v>
      </c>
      <c r="AT54" s="112">
        <f t="shared" si="53"/>
        <v>8632.1</v>
      </c>
      <c r="AU54" s="42">
        <f t="shared" si="48"/>
        <v>5842.5</v>
      </c>
      <c r="AV54" s="121">
        <f>RCF!C$37</f>
        <v>14.25</v>
      </c>
      <c r="AW54" s="42">
        <f t="shared" si="49"/>
        <v>5953.2</v>
      </c>
      <c r="AX54" s="121">
        <f>RCF!C$39</f>
        <v>14.52</v>
      </c>
      <c r="AY54" s="42">
        <f t="shared" si="50"/>
        <v>5876.1</v>
      </c>
      <c r="AZ54" s="121">
        <f>RCF!C$41</f>
        <v>14.332000000000001</v>
      </c>
    </row>
    <row r="55" spans="1:52" s="60" customFormat="1" ht="25.5" x14ac:dyDescent="0.2">
      <c r="A55" s="47" t="s">
        <v>66</v>
      </c>
      <c r="B55" s="48" t="s">
        <v>92</v>
      </c>
      <c r="C55" s="49">
        <v>276</v>
      </c>
      <c r="D55" s="42">
        <f t="shared" si="26"/>
        <v>13858.2</v>
      </c>
      <c r="E55" s="41">
        <f>RCF!C$43</f>
        <v>50.210999999999999</v>
      </c>
      <c r="F55" s="42">
        <f t="shared" si="34"/>
        <v>3856.2</v>
      </c>
      <c r="G55" s="122">
        <f>RCF!C$5</f>
        <v>13.972</v>
      </c>
      <c r="H55" s="42">
        <f t="shared" si="35"/>
        <v>3856.3</v>
      </c>
      <c r="I55" s="122">
        <f t="shared" si="36"/>
        <v>13.972</v>
      </c>
      <c r="J55" s="112">
        <f t="shared" si="37"/>
        <v>4241.8999999999996</v>
      </c>
      <c r="K55" s="112">
        <f t="shared" si="37"/>
        <v>5283.1</v>
      </c>
      <c r="L55" s="112">
        <f t="shared" si="37"/>
        <v>5668.7</v>
      </c>
      <c r="M55" s="112">
        <f t="shared" si="37"/>
        <v>6247.2</v>
      </c>
      <c r="N55" s="112">
        <f t="shared" si="37"/>
        <v>7712.5</v>
      </c>
      <c r="O55" s="112">
        <f t="shared" si="37"/>
        <v>8291</v>
      </c>
      <c r="P55" s="112">
        <f t="shared" si="37"/>
        <v>11568.8</v>
      </c>
      <c r="Q55" s="42">
        <f t="shared" si="38"/>
        <v>3808.8</v>
      </c>
      <c r="R55" s="121">
        <f>RCF!C$7</f>
        <v>13.8</v>
      </c>
      <c r="S55" s="112">
        <f t="shared" si="39"/>
        <v>4951.3999999999996</v>
      </c>
      <c r="T55" s="112">
        <f t="shared" si="39"/>
        <v>5713.2</v>
      </c>
      <c r="U55" s="42">
        <f t="shared" si="40"/>
        <v>3744.4</v>
      </c>
      <c r="V55" s="121">
        <f>RCF!C$9</f>
        <v>13.567</v>
      </c>
      <c r="W55" s="42">
        <f t="shared" si="41"/>
        <v>3744.4</v>
      </c>
      <c r="X55" s="121">
        <f t="shared" si="42"/>
        <v>13.567</v>
      </c>
      <c r="Y55" s="112">
        <f t="shared" si="29"/>
        <v>4118.8</v>
      </c>
      <c r="Z55" s="112">
        <f t="shared" si="52"/>
        <v>5130</v>
      </c>
      <c r="AA55" s="112">
        <f t="shared" si="52"/>
        <v>6066.1</v>
      </c>
      <c r="AB55" s="112">
        <f t="shared" si="52"/>
        <v>5504.4</v>
      </c>
      <c r="AC55" s="112">
        <f t="shared" si="52"/>
        <v>8125.5</v>
      </c>
      <c r="AD55" s="112">
        <f t="shared" si="52"/>
        <v>11233.5</v>
      </c>
      <c r="AE55" s="42">
        <f t="shared" si="43"/>
        <v>3817</v>
      </c>
      <c r="AF55" s="121">
        <f>RCF!C$13</f>
        <v>13.83</v>
      </c>
      <c r="AG55" s="112">
        <f t="shared" si="54"/>
        <v>6298.1</v>
      </c>
      <c r="AH55" s="112">
        <f t="shared" si="54"/>
        <v>8015.7</v>
      </c>
      <c r="AI55" s="112">
        <f t="shared" si="54"/>
        <v>11451</v>
      </c>
      <c r="AJ55" s="42">
        <f t="shared" si="44"/>
        <v>3822.6</v>
      </c>
      <c r="AK55" s="121">
        <f>RCF!C$25</f>
        <v>13.85</v>
      </c>
      <c r="AL55" s="42">
        <f t="shared" si="45"/>
        <v>3852.1</v>
      </c>
      <c r="AM55" s="121">
        <f>RCF!C$59</f>
        <v>13.957000000000001</v>
      </c>
      <c r="AN55" s="42">
        <f t="shared" si="46"/>
        <v>3996.7</v>
      </c>
      <c r="AO55" s="121">
        <f>RCF!C$33</f>
        <v>14.481</v>
      </c>
      <c r="AP55" s="112">
        <f t="shared" si="32"/>
        <v>5995</v>
      </c>
      <c r="AQ55" s="42">
        <f t="shared" si="47"/>
        <v>4007.5</v>
      </c>
      <c r="AR55" s="121">
        <f>RCF!C$35</f>
        <v>14.52</v>
      </c>
      <c r="AS55" s="112">
        <f t="shared" si="53"/>
        <v>5209.7</v>
      </c>
      <c r="AT55" s="112">
        <f t="shared" si="53"/>
        <v>5810.8</v>
      </c>
      <c r="AU55" s="42">
        <f t="shared" si="48"/>
        <v>3933</v>
      </c>
      <c r="AV55" s="121">
        <f>RCF!C$37</f>
        <v>14.25</v>
      </c>
      <c r="AW55" s="42">
        <f t="shared" si="49"/>
        <v>4007.5</v>
      </c>
      <c r="AX55" s="121">
        <f>RCF!C$39</f>
        <v>14.52</v>
      </c>
      <c r="AY55" s="42">
        <f t="shared" si="50"/>
        <v>3955.6</v>
      </c>
      <c r="AZ55" s="121">
        <f>RCF!C$41</f>
        <v>14.332000000000001</v>
      </c>
    </row>
    <row r="56" spans="1:52" s="60" customFormat="1" x14ac:dyDescent="0.2">
      <c r="A56" s="47" t="s">
        <v>57</v>
      </c>
      <c r="B56" s="48" t="s">
        <v>93</v>
      </c>
      <c r="C56" s="49">
        <v>200</v>
      </c>
      <c r="D56" s="42">
        <f t="shared" si="26"/>
        <v>10042.200000000001</v>
      </c>
      <c r="E56" s="41">
        <f>RCF!C$43</f>
        <v>50.210999999999999</v>
      </c>
      <c r="F56" s="42">
        <f t="shared" si="34"/>
        <v>2794.4</v>
      </c>
      <c r="G56" s="122">
        <f>RCF!C$5</f>
        <v>13.972</v>
      </c>
      <c r="H56" s="42">
        <f t="shared" si="35"/>
        <v>2794.4</v>
      </c>
      <c r="I56" s="122">
        <f t="shared" si="36"/>
        <v>13.972</v>
      </c>
      <c r="J56" s="112">
        <f t="shared" si="37"/>
        <v>3073.8</v>
      </c>
      <c r="K56" s="112">
        <f t="shared" si="37"/>
        <v>3828.3</v>
      </c>
      <c r="L56" s="112">
        <f t="shared" si="37"/>
        <v>4107.8</v>
      </c>
      <c r="M56" s="112">
        <f t="shared" si="37"/>
        <v>4526.8999999999996</v>
      </c>
      <c r="N56" s="112">
        <f t="shared" si="37"/>
        <v>5588.8</v>
      </c>
      <c r="O56" s="112">
        <f t="shared" si="37"/>
        <v>6008</v>
      </c>
      <c r="P56" s="112">
        <f t="shared" si="37"/>
        <v>8383.2000000000007</v>
      </c>
      <c r="Q56" s="42">
        <f t="shared" si="38"/>
        <v>2760</v>
      </c>
      <c r="R56" s="121">
        <f>RCF!C$7</f>
        <v>13.8</v>
      </c>
      <c r="S56" s="112">
        <f t="shared" si="39"/>
        <v>3588</v>
      </c>
      <c r="T56" s="112">
        <f t="shared" si="39"/>
        <v>4140</v>
      </c>
      <c r="U56" s="42">
        <f t="shared" si="40"/>
        <v>2713.4</v>
      </c>
      <c r="V56" s="121">
        <f>RCF!C$9</f>
        <v>13.567</v>
      </c>
      <c r="W56" s="42">
        <f t="shared" si="41"/>
        <v>2713.4</v>
      </c>
      <c r="X56" s="121">
        <f t="shared" si="42"/>
        <v>13.567</v>
      </c>
      <c r="Y56" s="112">
        <f t="shared" si="29"/>
        <v>2984.7</v>
      </c>
      <c r="Z56" s="112">
        <f t="shared" si="52"/>
        <v>3717.4</v>
      </c>
      <c r="AA56" s="112">
        <f t="shared" si="52"/>
        <v>4395.7</v>
      </c>
      <c r="AB56" s="112">
        <f t="shared" si="52"/>
        <v>3988.7</v>
      </c>
      <c r="AC56" s="112">
        <f t="shared" si="52"/>
        <v>5888.1</v>
      </c>
      <c r="AD56" s="112">
        <f t="shared" si="52"/>
        <v>8140.2</v>
      </c>
      <c r="AE56" s="42">
        <f t="shared" si="43"/>
        <v>2766</v>
      </c>
      <c r="AF56" s="121">
        <f>RCF!C$13</f>
        <v>13.83</v>
      </c>
      <c r="AG56" s="112">
        <f t="shared" si="54"/>
        <v>4563.8999999999996</v>
      </c>
      <c r="AH56" s="112">
        <f t="shared" si="54"/>
        <v>5808.6</v>
      </c>
      <c r="AI56" s="112">
        <f t="shared" si="54"/>
        <v>8298</v>
      </c>
      <c r="AJ56" s="42">
        <f t="shared" si="44"/>
        <v>2770</v>
      </c>
      <c r="AK56" s="121">
        <f>RCF!C$25</f>
        <v>13.85</v>
      </c>
      <c r="AL56" s="42">
        <f t="shared" si="45"/>
        <v>2791.4</v>
      </c>
      <c r="AM56" s="121">
        <f>RCF!C$59</f>
        <v>13.957000000000001</v>
      </c>
      <c r="AN56" s="42">
        <f t="shared" si="46"/>
        <v>2896.2</v>
      </c>
      <c r="AO56" s="121">
        <f>RCF!C$33</f>
        <v>14.481</v>
      </c>
      <c r="AP56" s="112">
        <f t="shared" si="32"/>
        <v>4344.3</v>
      </c>
      <c r="AQ56" s="42">
        <f t="shared" si="47"/>
        <v>2904</v>
      </c>
      <c r="AR56" s="121">
        <f>RCF!C$35</f>
        <v>14.52</v>
      </c>
      <c r="AS56" s="112">
        <f t="shared" si="53"/>
        <v>3775.2</v>
      </c>
      <c r="AT56" s="112">
        <f t="shared" si="53"/>
        <v>4210.8</v>
      </c>
      <c r="AU56" s="42">
        <f t="shared" si="48"/>
        <v>2850</v>
      </c>
      <c r="AV56" s="121">
        <f>RCF!C$37</f>
        <v>14.25</v>
      </c>
      <c r="AW56" s="42">
        <f t="shared" si="49"/>
        <v>2904</v>
      </c>
      <c r="AX56" s="121">
        <f>RCF!C$39</f>
        <v>14.52</v>
      </c>
      <c r="AY56" s="42">
        <f t="shared" si="50"/>
        <v>2866.4</v>
      </c>
      <c r="AZ56" s="121">
        <f>RCF!C$41</f>
        <v>14.332000000000001</v>
      </c>
    </row>
    <row r="57" spans="1:52" s="60" customFormat="1" x14ac:dyDescent="0.2">
      <c r="A57" s="47" t="s">
        <v>56</v>
      </c>
      <c r="B57" s="48" t="s">
        <v>94</v>
      </c>
      <c r="C57" s="49">
        <v>220.1</v>
      </c>
      <c r="D57" s="42">
        <f t="shared" si="26"/>
        <v>11051.4</v>
      </c>
      <c r="E57" s="41">
        <f>RCF!C$43</f>
        <v>50.210999999999999</v>
      </c>
      <c r="F57" s="42">
        <f t="shared" si="34"/>
        <v>3075.2</v>
      </c>
      <c r="G57" s="122">
        <f>RCF!C$5</f>
        <v>13.972</v>
      </c>
      <c r="H57" s="42">
        <f t="shared" si="35"/>
        <v>3075.2</v>
      </c>
      <c r="I57" s="122">
        <f t="shared" si="36"/>
        <v>13.972</v>
      </c>
      <c r="J57" s="112">
        <f t="shared" si="37"/>
        <v>3382.8</v>
      </c>
      <c r="K57" s="112">
        <f t="shared" si="37"/>
        <v>4213.1000000000004</v>
      </c>
      <c r="L57" s="112">
        <f t="shared" si="37"/>
        <v>4520.6000000000004</v>
      </c>
      <c r="M57" s="112">
        <f t="shared" si="37"/>
        <v>4981.8999999999996</v>
      </c>
      <c r="N57" s="112">
        <f t="shared" si="37"/>
        <v>6150.5</v>
      </c>
      <c r="O57" s="112">
        <f t="shared" si="37"/>
        <v>6611.8</v>
      </c>
      <c r="P57" s="112">
        <f t="shared" si="37"/>
        <v>9225.7000000000007</v>
      </c>
      <c r="Q57" s="42">
        <f t="shared" si="38"/>
        <v>3037.3</v>
      </c>
      <c r="R57" s="121">
        <f>RCF!C$7</f>
        <v>13.8</v>
      </c>
      <c r="S57" s="112">
        <f t="shared" si="39"/>
        <v>3948.4</v>
      </c>
      <c r="T57" s="112">
        <f t="shared" si="39"/>
        <v>4555.8999999999996</v>
      </c>
      <c r="U57" s="42">
        <f t="shared" si="40"/>
        <v>2986</v>
      </c>
      <c r="V57" s="121">
        <f>RCF!C$9</f>
        <v>13.567</v>
      </c>
      <c r="W57" s="42">
        <f t="shared" si="41"/>
        <v>2986</v>
      </c>
      <c r="X57" s="121">
        <f t="shared" si="42"/>
        <v>13.567</v>
      </c>
      <c r="Y57" s="112">
        <f t="shared" si="29"/>
        <v>3284.6</v>
      </c>
      <c r="Z57" s="112">
        <f t="shared" si="52"/>
        <v>4091</v>
      </c>
      <c r="AA57" s="112">
        <f t="shared" si="52"/>
        <v>4837.5</v>
      </c>
      <c r="AB57" s="112">
        <f t="shared" si="52"/>
        <v>4389.6000000000004</v>
      </c>
      <c r="AC57" s="112">
        <f t="shared" si="52"/>
        <v>6479.8</v>
      </c>
      <c r="AD57" s="112">
        <f t="shared" si="52"/>
        <v>8958.2999999999993</v>
      </c>
      <c r="AE57" s="42">
        <f t="shared" si="43"/>
        <v>3043.9</v>
      </c>
      <c r="AF57" s="121">
        <f>RCF!C$13</f>
        <v>13.83</v>
      </c>
      <c r="AG57" s="112">
        <f t="shared" si="54"/>
        <v>5022.3999999999996</v>
      </c>
      <c r="AH57" s="112">
        <f t="shared" si="54"/>
        <v>6392.2</v>
      </c>
      <c r="AI57" s="112">
        <f t="shared" si="54"/>
        <v>9131.7000000000007</v>
      </c>
      <c r="AJ57" s="42">
        <f t="shared" si="44"/>
        <v>3048.3</v>
      </c>
      <c r="AK57" s="121">
        <f>RCF!C$25</f>
        <v>13.85</v>
      </c>
      <c r="AL57" s="42">
        <f t="shared" si="45"/>
        <v>3071.9</v>
      </c>
      <c r="AM57" s="121">
        <f>RCF!C$59</f>
        <v>13.957000000000001</v>
      </c>
      <c r="AN57" s="42">
        <f t="shared" si="46"/>
        <v>3187.2</v>
      </c>
      <c r="AO57" s="121">
        <f>RCF!C$33</f>
        <v>14.481</v>
      </c>
      <c r="AP57" s="112">
        <f t="shared" si="32"/>
        <v>4780.8</v>
      </c>
      <c r="AQ57" s="42">
        <f t="shared" si="47"/>
        <v>3195.8</v>
      </c>
      <c r="AR57" s="121">
        <f>RCF!C$35</f>
        <v>14.52</v>
      </c>
      <c r="AS57" s="112">
        <f t="shared" si="53"/>
        <v>4154.5</v>
      </c>
      <c r="AT57" s="112">
        <f t="shared" si="53"/>
        <v>4633.8999999999996</v>
      </c>
      <c r="AU57" s="42">
        <f t="shared" si="48"/>
        <v>3136.4</v>
      </c>
      <c r="AV57" s="121">
        <f>RCF!C$37</f>
        <v>14.25</v>
      </c>
      <c r="AW57" s="42">
        <f t="shared" si="49"/>
        <v>3195.8</v>
      </c>
      <c r="AX57" s="121">
        <f>RCF!C$39</f>
        <v>14.52</v>
      </c>
      <c r="AY57" s="42">
        <f t="shared" si="50"/>
        <v>3154.4</v>
      </c>
      <c r="AZ57" s="121">
        <f>RCF!C$41</f>
        <v>14.332000000000001</v>
      </c>
    </row>
    <row r="58" spans="1:52" s="60" customFormat="1" x14ac:dyDescent="0.2">
      <c r="A58" s="47" t="s">
        <v>37</v>
      </c>
      <c r="B58" s="48" t="s">
        <v>95</v>
      </c>
      <c r="C58" s="49">
        <v>218</v>
      </c>
      <c r="D58" s="42">
        <f t="shared" si="26"/>
        <v>10946</v>
      </c>
      <c r="E58" s="41">
        <f>RCF!C$43</f>
        <v>50.210999999999999</v>
      </c>
      <c r="F58" s="42">
        <f t="shared" si="34"/>
        <v>3045.8</v>
      </c>
      <c r="G58" s="122">
        <f>RCF!C$5</f>
        <v>13.972</v>
      </c>
      <c r="H58" s="42">
        <f t="shared" si="35"/>
        <v>3045.9</v>
      </c>
      <c r="I58" s="122">
        <f t="shared" si="36"/>
        <v>13.972</v>
      </c>
      <c r="J58" s="112">
        <f t="shared" si="37"/>
        <v>3350.5</v>
      </c>
      <c r="K58" s="112">
        <f t="shared" si="37"/>
        <v>4172.8999999999996</v>
      </c>
      <c r="L58" s="112">
        <f t="shared" si="37"/>
        <v>4477.5</v>
      </c>
      <c r="M58" s="112">
        <f t="shared" si="37"/>
        <v>4934.3999999999996</v>
      </c>
      <c r="N58" s="112">
        <f t="shared" si="37"/>
        <v>6091.8</v>
      </c>
      <c r="O58" s="112">
        <f t="shared" si="37"/>
        <v>6548.7</v>
      </c>
      <c r="P58" s="112">
        <f t="shared" si="37"/>
        <v>9137.7000000000007</v>
      </c>
      <c r="Q58" s="42">
        <f t="shared" si="38"/>
        <v>3008.4</v>
      </c>
      <c r="R58" s="121">
        <f>RCF!C$7</f>
        <v>13.8</v>
      </c>
      <c r="S58" s="112">
        <f t="shared" si="39"/>
        <v>3910.9</v>
      </c>
      <c r="T58" s="112">
        <f t="shared" si="39"/>
        <v>4512.6000000000004</v>
      </c>
      <c r="U58" s="42">
        <f t="shared" si="40"/>
        <v>2957.6</v>
      </c>
      <c r="V58" s="121">
        <f>RCF!C$9</f>
        <v>13.567</v>
      </c>
      <c r="W58" s="42">
        <f t="shared" si="41"/>
        <v>2957.6</v>
      </c>
      <c r="X58" s="121">
        <f t="shared" si="42"/>
        <v>13.567</v>
      </c>
      <c r="Y58" s="112">
        <f t="shared" si="29"/>
        <v>3253.3</v>
      </c>
      <c r="Z58" s="112">
        <f t="shared" si="52"/>
        <v>4051.9</v>
      </c>
      <c r="AA58" s="112">
        <f t="shared" si="52"/>
        <v>4791.3</v>
      </c>
      <c r="AB58" s="112">
        <f t="shared" si="52"/>
        <v>4347.7</v>
      </c>
      <c r="AC58" s="112">
        <f t="shared" si="52"/>
        <v>6418</v>
      </c>
      <c r="AD58" s="112">
        <f t="shared" si="52"/>
        <v>8872.7999999999993</v>
      </c>
      <c r="AE58" s="42">
        <f t="shared" si="43"/>
        <v>3014.9</v>
      </c>
      <c r="AF58" s="121">
        <f>RCF!C$13</f>
        <v>13.83</v>
      </c>
      <c r="AG58" s="112">
        <f t="shared" si="54"/>
        <v>4974.6000000000004</v>
      </c>
      <c r="AH58" s="112">
        <f t="shared" si="54"/>
        <v>6331.3</v>
      </c>
      <c r="AI58" s="112">
        <f t="shared" si="54"/>
        <v>9044.7000000000007</v>
      </c>
      <c r="AJ58" s="42">
        <f t="shared" si="44"/>
        <v>3019.3</v>
      </c>
      <c r="AK58" s="121">
        <f>RCF!C$25</f>
        <v>13.85</v>
      </c>
      <c r="AL58" s="42">
        <f t="shared" si="45"/>
        <v>3042.6</v>
      </c>
      <c r="AM58" s="121">
        <f>RCF!C$59</f>
        <v>13.957000000000001</v>
      </c>
      <c r="AN58" s="42">
        <f t="shared" si="46"/>
        <v>3156.8</v>
      </c>
      <c r="AO58" s="121">
        <f>RCF!C$33</f>
        <v>14.481</v>
      </c>
      <c r="AP58" s="112">
        <f t="shared" si="32"/>
        <v>4735.2</v>
      </c>
      <c r="AQ58" s="42">
        <f t="shared" si="47"/>
        <v>3165.3</v>
      </c>
      <c r="AR58" s="121">
        <f>RCF!C$35</f>
        <v>14.52</v>
      </c>
      <c r="AS58" s="112">
        <f t="shared" si="53"/>
        <v>4114.8</v>
      </c>
      <c r="AT58" s="112">
        <f t="shared" si="53"/>
        <v>4589.6000000000004</v>
      </c>
      <c r="AU58" s="42">
        <f t="shared" si="48"/>
        <v>3106.5</v>
      </c>
      <c r="AV58" s="121">
        <f>RCF!C$37</f>
        <v>14.25</v>
      </c>
      <c r="AW58" s="42">
        <f t="shared" si="49"/>
        <v>3165.3</v>
      </c>
      <c r="AX58" s="121">
        <f>RCF!C$39</f>
        <v>14.52</v>
      </c>
      <c r="AY58" s="42">
        <f t="shared" si="50"/>
        <v>3124.3</v>
      </c>
      <c r="AZ58" s="121">
        <f>RCF!C$41</f>
        <v>14.332000000000001</v>
      </c>
    </row>
    <row r="59" spans="1:52" s="60" customFormat="1" x14ac:dyDescent="0.2">
      <c r="A59" s="47" t="s">
        <v>38</v>
      </c>
      <c r="B59" s="48" t="s">
        <v>96</v>
      </c>
      <c r="C59" s="49">
        <v>128</v>
      </c>
      <c r="D59" s="42">
        <f t="shared" si="26"/>
        <v>6427</v>
      </c>
      <c r="E59" s="41">
        <f>RCF!C$43</f>
        <v>50.210999999999999</v>
      </c>
      <c r="F59" s="42">
        <f t="shared" si="34"/>
        <v>1788.4</v>
      </c>
      <c r="G59" s="122">
        <f>RCF!C$5</f>
        <v>13.972</v>
      </c>
      <c r="H59" s="42">
        <f t="shared" si="35"/>
        <v>1788.4</v>
      </c>
      <c r="I59" s="122">
        <f t="shared" si="36"/>
        <v>13.972</v>
      </c>
      <c r="J59" s="112">
        <f t="shared" si="37"/>
        <v>1967.3</v>
      </c>
      <c r="K59" s="112">
        <f t="shared" si="37"/>
        <v>2450.1</v>
      </c>
      <c r="L59" s="112">
        <f t="shared" si="37"/>
        <v>2629</v>
      </c>
      <c r="M59" s="112">
        <f t="shared" si="37"/>
        <v>2897.2</v>
      </c>
      <c r="N59" s="112">
        <f t="shared" si="37"/>
        <v>3576.8</v>
      </c>
      <c r="O59" s="112">
        <f t="shared" si="37"/>
        <v>3845.1</v>
      </c>
      <c r="P59" s="112">
        <f t="shared" si="37"/>
        <v>5365.2</v>
      </c>
      <c r="Q59" s="42">
        <f t="shared" si="38"/>
        <v>1766.4</v>
      </c>
      <c r="R59" s="121">
        <f>RCF!C$7</f>
        <v>13.8</v>
      </c>
      <c r="S59" s="112">
        <f t="shared" si="39"/>
        <v>2296.3000000000002</v>
      </c>
      <c r="T59" s="112">
        <f t="shared" si="39"/>
        <v>2649.6</v>
      </c>
      <c r="U59" s="42">
        <f t="shared" si="40"/>
        <v>1736.5</v>
      </c>
      <c r="V59" s="121">
        <f>RCF!C$9</f>
        <v>13.567</v>
      </c>
      <c r="W59" s="42">
        <f t="shared" si="41"/>
        <v>1736.5</v>
      </c>
      <c r="X59" s="121">
        <f t="shared" si="42"/>
        <v>13.567</v>
      </c>
      <c r="Y59" s="112">
        <f t="shared" si="29"/>
        <v>1910.1</v>
      </c>
      <c r="Z59" s="112">
        <f t="shared" si="52"/>
        <v>2379.1</v>
      </c>
      <c r="AA59" s="112">
        <f t="shared" si="52"/>
        <v>2813.3</v>
      </c>
      <c r="AB59" s="112">
        <f t="shared" si="52"/>
        <v>2552.8000000000002</v>
      </c>
      <c r="AC59" s="112">
        <f t="shared" si="52"/>
        <v>3768.4</v>
      </c>
      <c r="AD59" s="112">
        <f t="shared" si="52"/>
        <v>5209.7</v>
      </c>
      <c r="AE59" s="42">
        <f t="shared" si="43"/>
        <v>1770.2</v>
      </c>
      <c r="AF59" s="121">
        <f>RCF!C$13</f>
        <v>13.83</v>
      </c>
      <c r="AG59" s="112">
        <f t="shared" si="54"/>
        <v>2920.8</v>
      </c>
      <c r="AH59" s="112">
        <f t="shared" si="54"/>
        <v>3717.4</v>
      </c>
      <c r="AI59" s="112">
        <f t="shared" si="54"/>
        <v>5310.6</v>
      </c>
      <c r="AJ59" s="42">
        <f t="shared" si="44"/>
        <v>1772.8</v>
      </c>
      <c r="AK59" s="121">
        <f>RCF!C$25</f>
        <v>13.85</v>
      </c>
      <c r="AL59" s="42">
        <f t="shared" si="45"/>
        <v>1786.4</v>
      </c>
      <c r="AM59" s="121">
        <f>RCF!C$59</f>
        <v>13.957000000000001</v>
      </c>
      <c r="AN59" s="42">
        <f t="shared" si="46"/>
        <v>1853.5</v>
      </c>
      <c r="AO59" s="121">
        <f>RCF!C$33</f>
        <v>14.481</v>
      </c>
      <c r="AP59" s="112">
        <f t="shared" si="32"/>
        <v>2780.2</v>
      </c>
      <c r="AQ59" s="42">
        <f t="shared" si="47"/>
        <v>1858.5</v>
      </c>
      <c r="AR59" s="121">
        <f>RCF!C$35</f>
        <v>14.52</v>
      </c>
      <c r="AS59" s="112">
        <f t="shared" si="53"/>
        <v>2416</v>
      </c>
      <c r="AT59" s="112">
        <f t="shared" si="53"/>
        <v>2694.8</v>
      </c>
      <c r="AU59" s="42">
        <f t="shared" si="48"/>
        <v>1824</v>
      </c>
      <c r="AV59" s="121">
        <f>RCF!C$37</f>
        <v>14.25</v>
      </c>
      <c r="AW59" s="42">
        <f t="shared" si="49"/>
        <v>1858.5</v>
      </c>
      <c r="AX59" s="121">
        <f>RCF!C$39</f>
        <v>14.52</v>
      </c>
      <c r="AY59" s="42">
        <f t="shared" si="50"/>
        <v>1834.4</v>
      </c>
      <c r="AZ59" s="121">
        <f>RCF!C$41</f>
        <v>14.332000000000001</v>
      </c>
    </row>
    <row r="60" spans="1:52" s="60" customFormat="1" x14ac:dyDescent="0.2">
      <c r="A60" s="47" t="s">
        <v>36</v>
      </c>
      <c r="B60" s="48" t="s">
        <v>97</v>
      </c>
      <c r="C60" s="49">
        <v>129.69999999999999</v>
      </c>
      <c r="D60" s="42">
        <f t="shared" si="26"/>
        <v>6512.4</v>
      </c>
      <c r="E60" s="41">
        <f>RCF!C$43</f>
        <v>50.210999999999999</v>
      </c>
      <c r="F60" s="42">
        <f t="shared" si="34"/>
        <v>1812.1</v>
      </c>
      <c r="G60" s="122">
        <f>RCF!C$5</f>
        <v>13.972</v>
      </c>
      <c r="H60" s="42">
        <f t="shared" si="35"/>
        <v>1812.2</v>
      </c>
      <c r="I60" s="122">
        <f t="shared" si="36"/>
        <v>13.972</v>
      </c>
      <c r="J60" s="112">
        <f t="shared" si="37"/>
        <v>1993.4</v>
      </c>
      <c r="K60" s="112">
        <f t="shared" si="37"/>
        <v>2482.6999999999998</v>
      </c>
      <c r="L60" s="112">
        <f t="shared" si="37"/>
        <v>2663.9</v>
      </c>
      <c r="M60" s="112">
        <f t="shared" si="37"/>
        <v>2935.7</v>
      </c>
      <c r="N60" s="112">
        <f t="shared" si="37"/>
        <v>3624.3</v>
      </c>
      <c r="O60" s="112">
        <f t="shared" si="37"/>
        <v>3896.2</v>
      </c>
      <c r="P60" s="112">
        <f t="shared" si="37"/>
        <v>5436.5</v>
      </c>
      <c r="Q60" s="42">
        <f t="shared" si="38"/>
        <v>1789.8</v>
      </c>
      <c r="R60" s="121">
        <f>RCF!C$7</f>
        <v>13.8</v>
      </c>
      <c r="S60" s="112">
        <f t="shared" si="39"/>
        <v>2326.6999999999998</v>
      </c>
      <c r="T60" s="112">
        <f t="shared" si="39"/>
        <v>2684.7</v>
      </c>
      <c r="U60" s="42">
        <f t="shared" si="40"/>
        <v>1759.6</v>
      </c>
      <c r="V60" s="121">
        <f>RCF!C$9</f>
        <v>13.567</v>
      </c>
      <c r="W60" s="42">
        <f t="shared" si="41"/>
        <v>1759.6</v>
      </c>
      <c r="X60" s="121">
        <f t="shared" si="42"/>
        <v>13.567</v>
      </c>
      <c r="Y60" s="112">
        <f t="shared" si="29"/>
        <v>1935.5</v>
      </c>
      <c r="Z60" s="112">
        <f t="shared" si="52"/>
        <v>2410.6999999999998</v>
      </c>
      <c r="AA60" s="112">
        <f t="shared" si="52"/>
        <v>2850.6</v>
      </c>
      <c r="AB60" s="112">
        <f t="shared" si="52"/>
        <v>2586.6999999999998</v>
      </c>
      <c r="AC60" s="112">
        <f t="shared" si="52"/>
        <v>3818.4</v>
      </c>
      <c r="AD60" s="112">
        <f t="shared" si="52"/>
        <v>5278.9</v>
      </c>
      <c r="AE60" s="42">
        <f t="shared" si="43"/>
        <v>1793.7</v>
      </c>
      <c r="AF60" s="121">
        <f>RCF!C$13</f>
        <v>13.83</v>
      </c>
      <c r="AG60" s="112">
        <f t="shared" si="54"/>
        <v>2959.6</v>
      </c>
      <c r="AH60" s="112">
        <f t="shared" si="54"/>
        <v>3766.8</v>
      </c>
      <c r="AI60" s="112">
        <f t="shared" si="54"/>
        <v>5381.1</v>
      </c>
      <c r="AJ60" s="42">
        <f t="shared" si="44"/>
        <v>1796.3</v>
      </c>
      <c r="AK60" s="121">
        <f>RCF!C$25</f>
        <v>13.85</v>
      </c>
      <c r="AL60" s="42">
        <f t="shared" si="45"/>
        <v>1810.2</v>
      </c>
      <c r="AM60" s="121">
        <f>RCF!C$59</f>
        <v>13.957000000000001</v>
      </c>
      <c r="AN60" s="42">
        <f t="shared" si="46"/>
        <v>1878.1</v>
      </c>
      <c r="AO60" s="121">
        <f>RCF!C$33</f>
        <v>14.481</v>
      </c>
      <c r="AP60" s="112">
        <f t="shared" si="32"/>
        <v>2817.1</v>
      </c>
      <c r="AQ60" s="42">
        <f t="shared" si="47"/>
        <v>1883.2</v>
      </c>
      <c r="AR60" s="121">
        <f>RCF!C$35</f>
        <v>14.52</v>
      </c>
      <c r="AS60" s="112">
        <f t="shared" si="53"/>
        <v>2448.1</v>
      </c>
      <c r="AT60" s="112">
        <f t="shared" si="53"/>
        <v>2730.6</v>
      </c>
      <c r="AU60" s="42">
        <f t="shared" si="48"/>
        <v>1848.2</v>
      </c>
      <c r="AV60" s="121">
        <f>RCF!C$37</f>
        <v>14.25</v>
      </c>
      <c r="AW60" s="42">
        <f t="shared" si="49"/>
        <v>1883.2</v>
      </c>
      <c r="AX60" s="121">
        <f>RCF!C$39</f>
        <v>14.52</v>
      </c>
      <c r="AY60" s="42">
        <f t="shared" si="50"/>
        <v>1858.8</v>
      </c>
      <c r="AZ60" s="121">
        <f>RCF!C$41</f>
        <v>14.332000000000001</v>
      </c>
    </row>
    <row r="61" spans="1:52" s="60" customFormat="1" x14ac:dyDescent="0.2">
      <c r="A61" s="47" t="s">
        <v>33</v>
      </c>
      <c r="B61" s="48" t="s">
        <v>98</v>
      </c>
      <c r="C61" s="49">
        <v>98.7</v>
      </c>
      <c r="D61" s="42">
        <f t="shared" si="26"/>
        <v>4955.8</v>
      </c>
      <c r="E61" s="41">
        <f>RCF!C$43</f>
        <v>50.210999999999999</v>
      </c>
      <c r="F61" s="42">
        <f t="shared" si="34"/>
        <v>1379</v>
      </c>
      <c r="G61" s="122">
        <f>RCF!C$5</f>
        <v>13.972</v>
      </c>
      <c r="H61" s="42">
        <f t="shared" si="35"/>
        <v>1379</v>
      </c>
      <c r="I61" s="122">
        <f t="shared" si="36"/>
        <v>13.972</v>
      </c>
      <c r="J61" s="112">
        <f t="shared" si="37"/>
        <v>1516.9</v>
      </c>
      <c r="K61" s="112">
        <f t="shared" si="37"/>
        <v>1889.3</v>
      </c>
      <c r="L61" s="112">
        <f t="shared" si="37"/>
        <v>2027.2</v>
      </c>
      <c r="M61" s="112">
        <f t="shared" si="37"/>
        <v>2234</v>
      </c>
      <c r="N61" s="112">
        <f t="shared" si="37"/>
        <v>2758.1</v>
      </c>
      <c r="O61" s="112">
        <f t="shared" si="37"/>
        <v>2964.9</v>
      </c>
      <c r="P61" s="112">
        <f t="shared" si="37"/>
        <v>4137.1000000000004</v>
      </c>
      <c r="Q61" s="42">
        <f t="shared" si="38"/>
        <v>1362</v>
      </c>
      <c r="R61" s="121">
        <f>RCF!C$7</f>
        <v>13.8</v>
      </c>
      <c r="S61" s="112">
        <f t="shared" si="39"/>
        <v>1770.6</v>
      </c>
      <c r="T61" s="112">
        <f t="shared" si="39"/>
        <v>2043</v>
      </c>
      <c r="U61" s="42">
        <f t="shared" si="40"/>
        <v>1339</v>
      </c>
      <c r="V61" s="121">
        <f>RCF!C$9</f>
        <v>13.567</v>
      </c>
      <c r="W61" s="42">
        <f t="shared" si="41"/>
        <v>1339</v>
      </c>
      <c r="X61" s="121">
        <f t="shared" si="42"/>
        <v>13.567</v>
      </c>
      <c r="Y61" s="112">
        <f t="shared" si="29"/>
        <v>1472.9</v>
      </c>
      <c r="Z61" s="112">
        <f t="shared" si="52"/>
        <v>1834.5</v>
      </c>
      <c r="AA61" s="112">
        <f t="shared" si="52"/>
        <v>2169.3000000000002</v>
      </c>
      <c r="AB61" s="112">
        <f t="shared" si="52"/>
        <v>1968.4</v>
      </c>
      <c r="AC61" s="112">
        <f t="shared" si="52"/>
        <v>2905.8</v>
      </c>
      <c r="AD61" s="112">
        <f t="shared" si="52"/>
        <v>4017.2</v>
      </c>
      <c r="AE61" s="42">
        <f t="shared" si="43"/>
        <v>1365</v>
      </c>
      <c r="AF61" s="121">
        <f>RCF!C$13</f>
        <v>13.83</v>
      </c>
      <c r="AG61" s="112">
        <f t="shared" si="54"/>
        <v>2252.3000000000002</v>
      </c>
      <c r="AH61" s="112">
        <f t="shared" si="54"/>
        <v>2866.5</v>
      </c>
      <c r="AI61" s="112">
        <f t="shared" si="54"/>
        <v>4095</v>
      </c>
      <c r="AJ61" s="42">
        <f t="shared" si="44"/>
        <v>1366.9</v>
      </c>
      <c r="AK61" s="121">
        <f>RCF!C$25</f>
        <v>13.85</v>
      </c>
      <c r="AL61" s="42">
        <f t="shared" si="45"/>
        <v>1377.5</v>
      </c>
      <c r="AM61" s="121">
        <f>RCF!C$59</f>
        <v>13.957000000000001</v>
      </c>
      <c r="AN61" s="42">
        <f t="shared" si="46"/>
        <v>1429.2</v>
      </c>
      <c r="AO61" s="121">
        <f>RCF!C$33</f>
        <v>14.481</v>
      </c>
      <c r="AP61" s="112">
        <f t="shared" si="32"/>
        <v>2143.8000000000002</v>
      </c>
      <c r="AQ61" s="42">
        <f t="shared" si="47"/>
        <v>1433.1</v>
      </c>
      <c r="AR61" s="121">
        <f>RCF!C$35</f>
        <v>14.52</v>
      </c>
      <c r="AS61" s="112">
        <f t="shared" si="53"/>
        <v>1863</v>
      </c>
      <c r="AT61" s="112">
        <f t="shared" si="53"/>
        <v>2077.9</v>
      </c>
      <c r="AU61" s="42">
        <f t="shared" si="48"/>
        <v>1406.4</v>
      </c>
      <c r="AV61" s="121">
        <f>RCF!C$37</f>
        <v>14.25</v>
      </c>
      <c r="AW61" s="42">
        <f t="shared" si="49"/>
        <v>1433.1</v>
      </c>
      <c r="AX61" s="121">
        <f>RCF!C$39</f>
        <v>14.52</v>
      </c>
      <c r="AY61" s="42">
        <f t="shared" si="50"/>
        <v>1414.5</v>
      </c>
      <c r="AZ61" s="121">
        <f>RCF!C$41</f>
        <v>14.332000000000001</v>
      </c>
    </row>
    <row r="62" spans="1:52" s="60" customFormat="1" ht="25.5" x14ac:dyDescent="0.2">
      <c r="A62" s="47">
        <v>1085</v>
      </c>
      <c r="B62" s="48" t="s">
        <v>108</v>
      </c>
      <c r="C62" s="49">
        <v>350</v>
      </c>
      <c r="D62" s="42">
        <f t="shared" si="26"/>
        <v>17573.900000000001</v>
      </c>
      <c r="E62" s="41">
        <f>RCF!C$43</f>
        <v>50.210999999999999</v>
      </c>
      <c r="F62" s="42">
        <f t="shared" si="34"/>
        <v>4890.2</v>
      </c>
      <c r="G62" s="122">
        <f>RCF!C$5</f>
        <v>13.972</v>
      </c>
      <c r="H62" s="42">
        <f t="shared" si="35"/>
        <v>4890.2</v>
      </c>
      <c r="I62" s="122">
        <f t="shared" si="36"/>
        <v>13.972</v>
      </c>
      <c r="J62" s="112">
        <f t="shared" si="37"/>
        <v>5379.2</v>
      </c>
      <c r="K62" s="112">
        <f t="shared" si="37"/>
        <v>6699.6</v>
      </c>
      <c r="L62" s="112">
        <f t="shared" si="37"/>
        <v>7188.6</v>
      </c>
      <c r="M62" s="112">
        <f t="shared" si="37"/>
        <v>7922.1</v>
      </c>
      <c r="N62" s="112">
        <f t="shared" si="37"/>
        <v>9780.4</v>
      </c>
      <c r="O62" s="112">
        <f t="shared" si="37"/>
        <v>10513.9</v>
      </c>
      <c r="P62" s="112">
        <f t="shared" si="37"/>
        <v>14670.6</v>
      </c>
      <c r="Q62" s="42">
        <f t="shared" si="38"/>
        <v>4830</v>
      </c>
      <c r="R62" s="121">
        <f>RCF!C$7</f>
        <v>13.8</v>
      </c>
      <c r="S62" s="112">
        <f t="shared" si="39"/>
        <v>6279</v>
      </c>
      <c r="T62" s="112">
        <f t="shared" si="39"/>
        <v>7245</v>
      </c>
      <c r="U62" s="42">
        <f t="shared" si="40"/>
        <v>4748.3999999999996</v>
      </c>
      <c r="V62" s="121">
        <f>RCF!C$9</f>
        <v>13.567</v>
      </c>
      <c r="W62" s="42">
        <f t="shared" si="41"/>
        <v>4748.3999999999996</v>
      </c>
      <c r="X62" s="121">
        <f t="shared" si="42"/>
        <v>13.567</v>
      </c>
      <c r="Y62" s="112">
        <f t="shared" si="29"/>
        <v>5223.2</v>
      </c>
      <c r="Z62" s="112">
        <f t="shared" si="52"/>
        <v>6505.4</v>
      </c>
      <c r="AA62" s="112">
        <f t="shared" si="52"/>
        <v>7692.5</v>
      </c>
      <c r="AB62" s="112">
        <f t="shared" si="52"/>
        <v>6980.2</v>
      </c>
      <c r="AC62" s="112">
        <f t="shared" si="52"/>
        <v>10304.1</v>
      </c>
      <c r="AD62" s="112">
        <f t="shared" si="52"/>
        <v>14245.4</v>
      </c>
      <c r="AE62" s="42">
        <f t="shared" si="43"/>
        <v>4840.5</v>
      </c>
      <c r="AF62" s="121">
        <f>RCF!C$13</f>
        <v>13.83</v>
      </c>
      <c r="AG62" s="112">
        <f t="shared" si="54"/>
        <v>7986.8</v>
      </c>
      <c r="AH62" s="112">
        <f t="shared" si="54"/>
        <v>10165.1</v>
      </c>
      <c r="AI62" s="112">
        <f t="shared" si="54"/>
        <v>14521.5</v>
      </c>
      <c r="AJ62" s="42">
        <f t="shared" si="44"/>
        <v>4847.5</v>
      </c>
      <c r="AK62" s="121">
        <f>RCF!C$25</f>
        <v>13.85</v>
      </c>
      <c r="AL62" s="42">
        <f t="shared" si="45"/>
        <v>4884.8999999999996</v>
      </c>
      <c r="AM62" s="121">
        <f>RCF!C$59</f>
        <v>13.957000000000001</v>
      </c>
      <c r="AN62" s="42">
        <f t="shared" si="46"/>
        <v>5068.3</v>
      </c>
      <c r="AO62" s="121">
        <f>RCF!C$33</f>
        <v>14.481</v>
      </c>
      <c r="AP62" s="112">
        <f t="shared" si="32"/>
        <v>7602.4</v>
      </c>
      <c r="AQ62" s="42">
        <f t="shared" si="47"/>
        <v>5082</v>
      </c>
      <c r="AR62" s="121">
        <f>RCF!C$35</f>
        <v>14.52</v>
      </c>
      <c r="AS62" s="112">
        <f t="shared" si="53"/>
        <v>6606.6</v>
      </c>
      <c r="AT62" s="112">
        <f t="shared" si="53"/>
        <v>7368.9</v>
      </c>
      <c r="AU62" s="42">
        <f t="shared" si="48"/>
        <v>4987.5</v>
      </c>
      <c r="AV62" s="121">
        <f>RCF!C$37</f>
        <v>14.25</v>
      </c>
      <c r="AW62" s="42">
        <f t="shared" si="49"/>
        <v>5082</v>
      </c>
      <c r="AX62" s="121">
        <f>RCF!C$39</f>
        <v>14.52</v>
      </c>
      <c r="AY62" s="42">
        <f t="shared" si="50"/>
        <v>5016.2</v>
      </c>
      <c r="AZ62" s="121">
        <f>RCF!C$41</f>
        <v>14.332000000000001</v>
      </c>
    </row>
    <row r="63" spans="1:52" s="60" customFormat="1" ht="25.5" x14ac:dyDescent="0.2">
      <c r="A63" s="47">
        <v>1087</v>
      </c>
      <c r="B63" s="48" t="s">
        <v>109</v>
      </c>
      <c r="C63" s="49">
        <v>210</v>
      </c>
      <c r="D63" s="42">
        <f t="shared" si="26"/>
        <v>10544.3</v>
      </c>
      <c r="E63" s="41">
        <f>RCF!C$43</f>
        <v>50.210999999999999</v>
      </c>
      <c r="F63" s="42">
        <f t="shared" si="34"/>
        <v>2934.1</v>
      </c>
      <c r="G63" s="122">
        <f>RCF!C$5</f>
        <v>13.972</v>
      </c>
      <c r="H63" s="42">
        <f t="shared" si="35"/>
        <v>2934.1</v>
      </c>
      <c r="I63" s="122">
        <f t="shared" si="36"/>
        <v>13.972</v>
      </c>
      <c r="J63" s="112">
        <f t="shared" si="37"/>
        <v>3227.5</v>
      </c>
      <c r="K63" s="112">
        <f t="shared" si="37"/>
        <v>4019.7</v>
      </c>
      <c r="L63" s="112">
        <f t="shared" si="37"/>
        <v>4313.2</v>
      </c>
      <c r="M63" s="112">
        <f t="shared" si="37"/>
        <v>4753.3</v>
      </c>
      <c r="N63" s="112">
        <f t="shared" si="37"/>
        <v>5868.2</v>
      </c>
      <c r="O63" s="112">
        <f t="shared" si="37"/>
        <v>6308.4</v>
      </c>
      <c r="P63" s="112">
        <f t="shared" si="37"/>
        <v>8802.4</v>
      </c>
      <c r="Q63" s="42">
        <f t="shared" si="38"/>
        <v>2898</v>
      </c>
      <c r="R63" s="121">
        <f>RCF!C$7</f>
        <v>13.8</v>
      </c>
      <c r="S63" s="112">
        <f t="shared" si="39"/>
        <v>3767.4</v>
      </c>
      <c r="T63" s="112">
        <f t="shared" si="39"/>
        <v>4347</v>
      </c>
      <c r="U63" s="42">
        <f t="shared" si="40"/>
        <v>2849</v>
      </c>
      <c r="V63" s="121">
        <f>RCF!C$9</f>
        <v>13.567</v>
      </c>
      <c r="W63" s="42">
        <f t="shared" si="41"/>
        <v>2849</v>
      </c>
      <c r="X63" s="121">
        <f t="shared" si="42"/>
        <v>13.567</v>
      </c>
      <c r="Y63" s="112">
        <f t="shared" si="29"/>
        <v>3133.9</v>
      </c>
      <c r="Z63" s="112">
        <f t="shared" si="52"/>
        <v>3903.2</v>
      </c>
      <c r="AA63" s="112">
        <f t="shared" si="52"/>
        <v>4615.5</v>
      </c>
      <c r="AB63" s="112">
        <f t="shared" si="52"/>
        <v>4188.1000000000004</v>
      </c>
      <c r="AC63" s="112">
        <f t="shared" si="52"/>
        <v>6182.5</v>
      </c>
      <c r="AD63" s="112">
        <f t="shared" si="52"/>
        <v>8547.2000000000007</v>
      </c>
      <c r="AE63" s="42">
        <f t="shared" si="43"/>
        <v>2904.3</v>
      </c>
      <c r="AF63" s="121">
        <f>RCF!C$13</f>
        <v>13.83</v>
      </c>
      <c r="AG63" s="112">
        <f t="shared" si="54"/>
        <v>4792.1000000000004</v>
      </c>
      <c r="AH63" s="112">
        <f t="shared" si="54"/>
        <v>6099</v>
      </c>
      <c r="AI63" s="112">
        <f t="shared" si="54"/>
        <v>8712.9</v>
      </c>
      <c r="AJ63" s="42">
        <f t="shared" si="44"/>
        <v>2908.5</v>
      </c>
      <c r="AK63" s="121">
        <f>RCF!C$25</f>
        <v>13.85</v>
      </c>
      <c r="AL63" s="42">
        <f t="shared" si="45"/>
        <v>2930.9</v>
      </c>
      <c r="AM63" s="121">
        <f>RCF!C$59</f>
        <v>13.957000000000001</v>
      </c>
      <c r="AN63" s="42">
        <f t="shared" si="46"/>
        <v>3041</v>
      </c>
      <c r="AO63" s="121">
        <f>RCF!C$33</f>
        <v>14.481</v>
      </c>
      <c r="AP63" s="112">
        <f t="shared" si="32"/>
        <v>4561.5</v>
      </c>
      <c r="AQ63" s="42">
        <f t="shared" si="47"/>
        <v>3049.2</v>
      </c>
      <c r="AR63" s="121">
        <f>RCF!C$35</f>
        <v>14.52</v>
      </c>
      <c r="AS63" s="112">
        <f t="shared" si="53"/>
        <v>3963.9</v>
      </c>
      <c r="AT63" s="112">
        <f t="shared" si="53"/>
        <v>4421.3</v>
      </c>
      <c r="AU63" s="42">
        <f t="shared" si="48"/>
        <v>2992.5</v>
      </c>
      <c r="AV63" s="121">
        <f>RCF!C$37</f>
        <v>14.25</v>
      </c>
      <c r="AW63" s="42">
        <f t="shared" si="49"/>
        <v>3049.2</v>
      </c>
      <c r="AX63" s="121">
        <f>RCF!C$39</f>
        <v>14.52</v>
      </c>
      <c r="AY63" s="42">
        <f t="shared" si="50"/>
        <v>3009.7</v>
      </c>
      <c r="AZ63" s="121">
        <f>RCF!C$41</f>
        <v>14.332000000000001</v>
      </c>
    </row>
    <row r="64" spans="1:52" s="60" customFormat="1" x14ac:dyDescent="0.2">
      <c r="A64" s="47">
        <v>1499</v>
      </c>
      <c r="B64" s="48" t="s">
        <v>99</v>
      </c>
      <c r="C64" s="49">
        <v>105.6</v>
      </c>
      <c r="D64" s="42">
        <f t="shared" si="26"/>
        <v>5302.3</v>
      </c>
      <c r="E64" s="41">
        <f>RCF!C$43</f>
        <v>50.210999999999999</v>
      </c>
      <c r="F64" s="42">
        <f t="shared" si="34"/>
        <v>1475.4</v>
      </c>
      <c r="G64" s="122">
        <f>RCF!C$5</f>
        <v>13.972</v>
      </c>
      <c r="H64" s="42">
        <f t="shared" si="35"/>
        <v>1475.4</v>
      </c>
      <c r="I64" s="122">
        <f t="shared" si="36"/>
        <v>13.972</v>
      </c>
      <c r="J64" s="112">
        <f t="shared" si="37"/>
        <v>1623</v>
      </c>
      <c r="K64" s="112">
        <f t="shared" si="37"/>
        <v>2021.4</v>
      </c>
      <c r="L64" s="112">
        <f t="shared" si="37"/>
        <v>2168.9</v>
      </c>
      <c r="M64" s="112">
        <f t="shared" si="37"/>
        <v>2390.1999999999998</v>
      </c>
      <c r="N64" s="112">
        <f t="shared" si="37"/>
        <v>2950.9</v>
      </c>
      <c r="O64" s="112">
        <f t="shared" si="37"/>
        <v>3172.2</v>
      </c>
      <c r="P64" s="112">
        <f t="shared" si="37"/>
        <v>4426.3</v>
      </c>
      <c r="Q64" s="42">
        <f t="shared" si="38"/>
        <v>1457.2</v>
      </c>
      <c r="R64" s="121">
        <f>RCF!C$7</f>
        <v>13.8</v>
      </c>
      <c r="S64" s="112">
        <f t="shared" si="39"/>
        <v>1894.3</v>
      </c>
      <c r="T64" s="112">
        <f t="shared" si="39"/>
        <v>2185.8000000000002</v>
      </c>
      <c r="U64" s="42">
        <f t="shared" si="40"/>
        <v>1432.6</v>
      </c>
      <c r="V64" s="121">
        <f>RCF!C$9</f>
        <v>13.567</v>
      </c>
      <c r="W64" s="42">
        <f t="shared" si="41"/>
        <v>1432.6</v>
      </c>
      <c r="X64" s="121">
        <f t="shared" si="42"/>
        <v>13.567</v>
      </c>
      <c r="Y64" s="112">
        <f t="shared" si="29"/>
        <v>1575.8</v>
      </c>
      <c r="Z64" s="112">
        <f t="shared" si="52"/>
        <v>1962.8</v>
      </c>
      <c r="AA64" s="112">
        <f t="shared" si="52"/>
        <v>2320.9</v>
      </c>
      <c r="AB64" s="112">
        <f t="shared" si="52"/>
        <v>2106</v>
      </c>
      <c r="AC64" s="112">
        <f t="shared" si="52"/>
        <v>3108.9</v>
      </c>
      <c r="AD64" s="112">
        <f t="shared" si="52"/>
        <v>4298</v>
      </c>
      <c r="AE64" s="42">
        <f t="shared" si="43"/>
        <v>1460.4</v>
      </c>
      <c r="AF64" s="121">
        <f>RCF!C$13</f>
        <v>13.83</v>
      </c>
      <c r="AG64" s="112">
        <f t="shared" si="54"/>
        <v>2409.6999999999998</v>
      </c>
      <c r="AH64" s="112">
        <f t="shared" si="54"/>
        <v>3066.8</v>
      </c>
      <c r="AI64" s="112">
        <f t="shared" si="54"/>
        <v>4381.2</v>
      </c>
      <c r="AJ64" s="42">
        <f t="shared" si="44"/>
        <v>1462.5</v>
      </c>
      <c r="AK64" s="121">
        <f>RCF!C$25</f>
        <v>13.85</v>
      </c>
      <c r="AL64" s="42">
        <f t="shared" si="45"/>
        <v>1473.8</v>
      </c>
      <c r="AM64" s="121">
        <f>RCF!C$59</f>
        <v>13.957000000000001</v>
      </c>
      <c r="AN64" s="42">
        <f t="shared" si="46"/>
        <v>1529.1</v>
      </c>
      <c r="AO64" s="121">
        <f>RCF!C$33</f>
        <v>14.481</v>
      </c>
      <c r="AP64" s="112">
        <f t="shared" si="32"/>
        <v>2293.6</v>
      </c>
      <c r="AQ64" s="42">
        <f t="shared" si="47"/>
        <v>1533.3</v>
      </c>
      <c r="AR64" s="121">
        <f>RCF!C$35</f>
        <v>14.52</v>
      </c>
      <c r="AS64" s="112">
        <f t="shared" si="53"/>
        <v>1993.2</v>
      </c>
      <c r="AT64" s="112">
        <f t="shared" si="53"/>
        <v>2223.1999999999998</v>
      </c>
      <c r="AU64" s="42">
        <f t="shared" si="48"/>
        <v>1504.8</v>
      </c>
      <c r="AV64" s="121">
        <f>RCF!C$37</f>
        <v>14.25</v>
      </c>
      <c r="AW64" s="42">
        <f t="shared" si="49"/>
        <v>1533.3</v>
      </c>
      <c r="AX64" s="121">
        <f>RCF!C$39</f>
        <v>14.52</v>
      </c>
      <c r="AY64" s="42">
        <f t="shared" si="50"/>
        <v>1513.4</v>
      </c>
      <c r="AZ64" s="121">
        <f>RCF!C$41</f>
        <v>14.332000000000001</v>
      </c>
    </row>
    <row r="65" spans="1:52" s="60" customFormat="1" x14ac:dyDescent="0.2">
      <c r="A65" s="47" t="s">
        <v>60</v>
      </c>
      <c r="B65" s="48" t="s">
        <v>100</v>
      </c>
      <c r="C65" s="49">
        <v>206</v>
      </c>
      <c r="D65" s="42">
        <f t="shared" si="26"/>
        <v>10343.5</v>
      </c>
      <c r="E65" s="41">
        <f>RCF!C$43</f>
        <v>50.210999999999999</v>
      </c>
      <c r="F65" s="42">
        <f t="shared" si="34"/>
        <v>2878.2</v>
      </c>
      <c r="G65" s="122">
        <f>RCF!C$5</f>
        <v>13.972</v>
      </c>
      <c r="H65" s="42">
        <f t="shared" si="35"/>
        <v>2878.2</v>
      </c>
      <c r="I65" s="122">
        <f t="shared" si="36"/>
        <v>13.972</v>
      </c>
      <c r="J65" s="112">
        <f t="shared" si="37"/>
        <v>3166.1</v>
      </c>
      <c r="K65" s="112">
        <f t="shared" si="37"/>
        <v>3943.2</v>
      </c>
      <c r="L65" s="112">
        <f t="shared" si="37"/>
        <v>4231</v>
      </c>
      <c r="M65" s="112">
        <f t="shared" si="37"/>
        <v>4662.7</v>
      </c>
      <c r="N65" s="112">
        <f t="shared" si="37"/>
        <v>5756.5</v>
      </c>
      <c r="O65" s="112">
        <f t="shared" si="37"/>
        <v>6188.2</v>
      </c>
      <c r="P65" s="112">
        <f t="shared" si="37"/>
        <v>8634.7000000000007</v>
      </c>
      <c r="Q65" s="42">
        <f t="shared" si="38"/>
        <v>2842.8</v>
      </c>
      <c r="R65" s="121">
        <f>RCF!C$7</f>
        <v>13.8</v>
      </c>
      <c r="S65" s="112">
        <f t="shared" si="39"/>
        <v>3695.6</v>
      </c>
      <c r="T65" s="112">
        <f t="shared" si="39"/>
        <v>4264.2</v>
      </c>
      <c r="U65" s="42">
        <f t="shared" si="40"/>
        <v>2794.8</v>
      </c>
      <c r="V65" s="121">
        <f>RCF!C$9</f>
        <v>13.567</v>
      </c>
      <c r="W65" s="42">
        <f t="shared" si="41"/>
        <v>2794.8</v>
      </c>
      <c r="X65" s="121">
        <f t="shared" si="42"/>
        <v>13.567</v>
      </c>
      <c r="Y65" s="112">
        <f t="shared" si="29"/>
        <v>3074.2</v>
      </c>
      <c r="Z65" s="112">
        <f t="shared" si="52"/>
        <v>3828.9</v>
      </c>
      <c r="AA65" s="112">
        <f t="shared" si="52"/>
        <v>4527.6000000000004</v>
      </c>
      <c r="AB65" s="112">
        <f t="shared" si="52"/>
        <v>4108.3999999999996</v>
      </c>
      <c r="AC65" s="112">
        <f t="shared" si="52"/>
        <v>6064.7</v>
      </c>
      <c r="AD65" s="112">
        <f t="shared" si="52"/>
        <v>8384.4</v>
      </c>
      <c r="AE65" s="42">
        <f t="shared" si="43"/>
        <v>2848.9</v>
      </c>
      <c r="AF65" s="121">
        <f>RCF!C$13</f>
        <v>13.83</v>
      </c>
      <c r="AG65" s="112">
        <f t="shared" si="54"/>
        <v>4700.7</v>
      </c>
      <c r="AH65" s="112">
        <f t="shared" si="54"/>
        <v>5982.7</v>
      </c>
      <c r="AI65" s="112">
        <f t="shared" si="54"/>
        <v>8546.7000000000007</v>
      </c>
      <c r="AJ65" s="42">
        <f t="shared" si="44"/>
        <v>2853.1</v>
      </c>
      <c r="AK65" s="121">
        <f>RCF!C$25</f>
        <v>13.85</v>
      </c>
      <c r="AL65" s="42">
        <f t="shared" si="45"/>
        <v>2875.1</v>
      </c>
      <c r="AM65" s="121">
        <f>RCF!C$59</f>
        <v>13.957000000000001</v>
      </c>
      <c r="AN65" s="42">
        <f t="shared" si="46"/>
        <v>2983</v>
      </c>
      <c r="AO65" s="121">
        <f>RCF!C$33</f>
        <v>14.481</v>
      </c>
      <c r="AP65" s="112">
        <f t="shared" si="32"/>
        <v>4474.5</v>
      </c>
      <c r="AQ65" s="42">
        <f t="shared" si="47"/>
        <v>2991.1</v>
      </c>
      <c r="AR65" s="121">
        <f>RCF!C$35</f>
        <v>14.52</v>
      </c>
      <c r="AS65" s="112">
        <f t="shared" si="53"/>
        <v>3888.4</v>
      </c>
      <c r="AT65" s="112">
        <f t="shared" si="53"/>
        <v>4337</v>
      </c>
      <c r="AU65" s="42">
        <f t="shared" si="48"/>
        <v>2935.5</v>
      </c>
      <c r="AV65" s="121">
        <f>RCF!C$37</f>
        <v>14.25</v>
      </c>
      <c r="AW65" s="42">
        <f t="shared" si="49"/>
        <v>2991.1</v>
      </c>
      <c r="AX65" s="121">
        <f>RCF!C$39</f>
        <v>14.52</v>
      </c>
      <c r="AY65" s="42">
        <f t="shared" si="50"/>
        <v>2952.3</v>
      </c>
      <c r="AZ65" s="121">
        <f>RCF!C$41</f>
        <v>14.332000000000001</v>
      </c>
    </row>
    <row r="66" spans="1:52" s="60" customFormat="1" x14ac:dyDescent="0.2">
      <c r="A66" s="47">
        <v>3185</v>
      </c>
      <c r="B66" s="48" t="s">
        <v>101</v>
      </c>
      <c r="C66" s="49">
        <v>259</v>
      </c>
      <c r="D66" s="42">
        <f t="shared" si="26"/>
        <v>13004.6</v>
      </c>
      <c r="E66" s="41">
        <f>RCF!C$43</f>
        <v>50.210999999999999</v>
      </c>
      <c r="F66" s="42">
        <f t="shared" si="34"/>
        <v>3618.7</v>
      </c>
      <c r="G66" s="122">
        <f>RCF!C$5</f>
        <v>13.972</v>
      </c>
      <c r="H66" s="42">
        <f t="shared" si="35"/>
        <v>3618.7</v>
      </c>
      <c r="I66" s="122">
        <f t="shared" si="36"/>
        <v>13.972</v>
      </c>
      <c r="J66" s="112">
        <f t="shared" si="37"/>
        <v>3980.6</v>
      </c>
      <c r="K66" s="112">
        <f t="shared" si="37"/>
        <v>4957.7</v>
      </c>
      <c r="L66" s="112">
        <f t="shared" si="37"/>
        <v>5319.6</v>
      </c>
      <c r="M66" s="112">
        <f t="shared" si="37"/>
        <v>5862.4</v>
      </c>
      <c r="N66" s="112">
        <f t="shared" si="37"/>
        <v>7237.5</v>
      </c>
      <c r="O66" s="112">
        <f t="shared" si="37"/>
        <v>7780.3</v>
      </c>
      <c r="P66" s="112">
        <f t="shared" si="37"/>
        <v>10856.2</v>
      </c>
      <c r="Q66" s="42">
        <f t="shared" si="38"/>
        <v>3574.2</v>
      </c>
      <c r="R66" s="121">
        <f>RCF!C$7</f>
        <v>13.8</v>
      </c>
      <c r="S66" s="112">
        <f t="shared" si="39"/>
        <v>4646.3999999999996</v>
      </c>
      <c r="T66" s="112">
        <f t="shared" si="39"/>
        <v>5361.3</v>
      </c>
      <c r="U66" s="42">
        <f t="shared" si="40"/>
        <v>3513.8</v>
      </c>
      <c r="V66" s="121">
        <f>RCF!C$9</f>
        <v>13.567</v>
      </c>
      <c r="W66" s="42">
        <f t="shared" si="41"/>
        <v>3513.8</v>
      </c>
      <c r="X66" s="121">
        <f t="shared" si="42"/>
        <v>13.567</v>
      </c>
      <c r="Y66" s="112">
        <f t="shared" si="29"/>
        <v>3865.1</v>
      </c>
      <c r="Z66" s="112">
        <f t="shared" si="52"/>
        <v>4814</v>
      </c>
      <c r="AA66" s="112">
        <f t="shared" si="52"/>
        <v>5692.4</v>
      </c>
      <c r="AB66" s="112">
        <f t="shared" si="52"/>
        <v>5165.3999999999996</v>
      </c>
      <c r="AC66" s="112">
        <f t="shared" si="52"/>
        <v>7625.1</v>
      </c>
      <c r="AD66" s="112">
        <f t="shared" si="52"/>
        <v>10541.6</v>
      </c>
      <c r="AE66" s="42">
        <f t="shared" si="43"/>
        <v>3581.9</v>
      </c>
      <c r="AF66" s="121">
        <f>RCF!C$13</f>
        <v>13.83</v>
      </c>
      <c r="AG66" s="112">
        <f t="shared" si="54"/>
        <v>5910.1</v>
      </c>
      <c r="AH66" s="112">
        <f t="shared" si="54"/>
        <v>7522</v>
      </c>
      <c r="AI66" s="112">
        <f t="shared" si="54"/>
        <v>10745.7</v>
      </c>
      <c r="AJ66" s="42">
        <f t="shared" si="44"/>
        <v>3587.1</v>
      </c>
      <c r="AK66" s="121">
        <f>RCF!C$25</f>
        <v>13.85</v>
      </c>
      <c r="AL66" s="42">
        <f t="shared" si="45"/>
        <v>3614.8</v>
      </c>
      <c r="AM66" s="121">
        <f>RCF!C$59</f>
        <v>13.957000000000001</v>
      </c>
      <c r="AN66" s="42">
        <f t="shared" si="46"/>
        <v>3750.5</v>
      </c>
      <c r="AO66" s="121">
        <f>RCF!C$33</f>
        <v>14.481</v>
      </c>
      <c r="AP66" s="112">
        <f t="shared" si="32"/>
        <v>5625.7</v>
      </c>
      <c r="AQ66" s="42">
        <f t="shared" si="47"/>
        <v>3760.6</v>
      </c>
      <c r="AR66" s="121">
        <f>RCF!C$35</f>
        <v>14.52</v>
      </c>
      <c r="AS66" s="112">
        <f t="shared" si="53"/>
        <v>4888.7</v>
      </c>
      <c r="AT66" s="112">
        <f t="shared" si="53"/>
        <v>5452.8</v>
      </c>
      <c r="AU66" s="42">
        <f t="shared" si="48"/>
        <v>3690.7</v>
      </c>
      <c r="AV66" s="121">
        <f>RCF!C$37</f>
        <v>14.25</v>
      </c>
      <c r="AW66" s="42">
        <f t="shared" si="49"/>
        <v>3760.6</v>
      </c>
      <c r="AX66" s="121">
        <f>RCF!C$39</f>
        <v>14.52</v>
      </c>
      <c r="AY66" s="42">
        <f t="shared" si="50"/>
        <v>3711.9</v>
      </c>
      <c r="AZ66" s="121">
        <f>RCF!C$41</f>
        <v>14.332000000000001</v>
      </c>
    </row>
    <row r="67" spans="1:52" s="60" customFormat="1" x14ac:dyDescent="0.2">
      <c r="A67" s="47" t="s">
        <v>64</v>
      </c>
      <c r="B67" s="48" t="s">
        <v>102</v>
      </c>
      <c r="C67" s="49">
        <v>136.5</v>
      </c>
      <c r="D67" s="42">
        <f t="shared" si="26"/>
        <v>6853.8</v>
      </c>
      <c r="E67" s="41">
        <f>RCF!C$43</f>
        <v>50.210999999999999</v>
      </c>
      <c r="F67" s="42">
        <f t="shared" si="34"/>
        <v>1907.1</v>
      </c>
      <c r="G67" s="122">
        <f>RCF!C$5</f>
        <v>13.972</v>
      </c>
      <c r="H67" s="42">
        <f t="shared" si="35"/>
        <v>1907.2</v>
      </c>
      <c r="I67" s="122">
        <f t="shared" si="36"/>
        <v>13.972</v>
      </c>
      <c r="J67" s="112">
        <f t="shared" si="37"/>
        <v>2097.9</v>
      </c>
      <c r="K67" s="112">
        <f t="shared" si="37"/>
        <v>2612.8000000000002</v>
      </c>
      <c r="L67" s="112">
        <f t="shared" si="37"/>
        <v>2803.6</v>
      </c>
      <c r="M67" s="112">
        <f t="shared" si="37"/>
        <v>3089.6</v>
      </c>
      <c r="N67" s="112">
        <f t="shared" si="37"/>
        <v>3814.4</v>
      </c>
      <c r="O67" s="112">
        <f t="shared" si="37"/>
        <v>4100.3999999999996</v>
      </c>
      <c r="P67" s="112">
        <f t="shared" si="37"/>
        <v>5721.5</v>
      </c>
      <c r="Q67" s="42">
        <f t="shared" si="38"/>
        <v>1883.7</v>
      </c>
      <c r="R67" s="121">
        <f>RCF!C$7</f>
        <v>13.8</v>
      </c>
      <c r="S67" s="112">
        <f t="shared" si="39"/>
        <v>2448.8000000000002</v>
      </c>
      <c r="T67" s="112">
        <f t="shared" si="39"/>
        <v>2825.5</v>
      </c>
      <c r="U67" s="42">
        <f t="shared" si="40"/>
        <v>1851.8</v>
      </c>
      <c r="V67" s="121">
        <f>RCF!C$9</f>
        <v>13.567</v>
      </c>
      <c r="W67" s="42">
        <f t="shared" si="41"/>
        <v>1851.8</v>
      </c>
      <c r="X67" s="121">
        <f t="shared" si="42"/>
        <v>13.567</v>
      </c>
      <c r="Y67" s="112">
        <f t="shared" si="29"/>
        <v>2036.9</v>
      </c>
      <c r="Z67" s="112">
        <f t="shared" si="52"/>
        <v>2537.1</v>
      </c>
      <c r="AA67" s="112">
        <f t="shared" si="52"/>
        <v>3000.1</v>
      </c>
      <c r="AB67" s="112">
        <f t="shared" si="52"/>
        <v>2722.3</v>
      </c>
      <c r="AC67" s="112">
        <f t="shared" si="52"/>
        <v>4018.6</v>
      </c>
      <c r="AD67" s="112">
        <f t="shared" si="52"/>
        <v>5555.7</v>
      </c>
      <c r="AE67" s="42">
        <f t="shared" si="43"/>
        <v>1887.7</v>
      </c>
      <c r="AF67" s="121">
        <f>RCF!C$13</f>
        <v>13.83</v>
      </c>
      <c r="AG67" s="112">
        <f t="shared" si="54"/>
        <v>3114.7</v>
      </c>
      <c r="AH67" s="112">
        <f t="shared" si="54"/>
        <v>3964.2</v>
      </c>
      <c r="AI67" s="112">
        <f t="shared" si="54"/>
        <v>5663.1</v>
      </c>
      <c r="AJ67" s="42">
        <f t="shared" si="44"/>
        <v>1890.5</v>
      </c>
      <c r="AK67" s="121">
        <f>RCF!C$25</f>
        <v>13.85</v>
      </c>
      <c r="AL67" s="42">
        <f t="shared" si="45"/>
        <v>1905.1</v>
      </c>
      <c r="AM67" s="121">
        <f>RCF!C$59</f>
        <v>13.957000000000001</v>
      </c>
      <c r="AN67" s="42">
        <f t="shared" si="46"/>
        <v>1976.6</v>
      </c>
      <c r="AO67" s="121">
        <f>RCF!C$33</f>
        <v>14.481</v>
      </c>
      <c r="AP67" s="112">
        <f t="shared" si="32"/>
        <v>2964.9</v>
      </c>
      <c r="AQ67" s="42">
        <f t="shared" si="47"/>
        <v>1981.9</v>
      </c>
      <c r="AR67" s="121">
        <f>RCF!C$35</f>
        <v>14.52</v>
      </c>
      <c r="AS67" s="112">
        <f t="shared" si="53"/>
        <v>2576.4</v>
      </c>
      <c r="AT67" s="112">
        <f t="shared" si="53"/>
        <v>2873.7</v>
      </c>
      <c r="AU67" s="42">
        <f t="shared" si="48"/>
        <v>1945.1</v>
      </c>
      <c r="AV67" s="121">
        <f>RCF!C$37</f>
        <v>14.25</v>
      </c>
      <c r="AW67" s="42">
        <f t="shared" si="49"/>
        <v>1981.9</v>
      </c>
      <c r="AX67" s="121">
        <f>RCF!C$39</f>
        <v>14.52</v>
      </c>
      <c r="AY67" s="42">
        <f t="shared" si="50"/>
        <v>1956.3</v>
      </c>
      <c r="AZ67" s="121">
        <f>RCF!C$41</f>
        <v>14.332000000000001</v>
      </c>
    </row>
    <row r="68" spans="1:52" s="60" customFormat="1" x14ac:dyDescent="0.2">
      <c r="A68" s="47">
        <v>3191</v>
      </c>
      <c r="B68" s="48" t="s">
        <v>103</v>
      </c>
      <c r="C68" s="49">
        <v>150.19999999999999</v>
      </c>
      <c r="D68" s="42">
        <f t="shared" si="26"/>
        <v>7541.7</v>
      </c>
      <c r="E68" s="41">
        <f>RCF!C$43</f>
        <v>50.210999999999999</v>
      </c>
      <c r="F68" s="42">
        <f t="shared" si="34"/>
        <v>2098.5</v>
      </c>
      <c r="G68" s="122">
        <f>RCF!C$5</f>
        <v>13.972</v>
      </c>
      <c r="H68" s="42">
        <f t="shared" si="35"/>
        <v>2098.6</v>
      </c>
      <c r="I68" s="122">
        <f t="shared" si="36"/>
        <v>13.972</v>
      </c>
      <c r="J68" s="112">
        <f t="shared" si="37"/>
        <v>2308.5</v>
      </c>
      <c r="K68" s="112">
        <f t="shared" si="37"/>
        <v>2875.1</v>
      </c>
      <c r="L68" s="112">
        <f t="shared" si="37"/>
        <v>3084.9</v>
      </c>
      <c r="M68" s="112">
        <f t="shared" si="37"/>
        <v>3399.7</v>
      </c>
      <c r="N68" s="112">
        <f t="shared" si="37"/>
        <v>4197.2</v>
      </c>
      <c r="O68" s="112">
        <f t="shared" si="37"/>
        <v>4512</v>
      </c>
      <c r="P68" s="112">
        <f t="shared" si="37"/>
        <v>6295.8</v>
      </c>
      <c r="Q68" s="42">
        <f t="shared" si="38"/>
        <v>2072.6999999999998</v>
      </c>
      <c r="R68" s="121">
        <f>RCF!C$7</f>
        <v>13.8</v>
      </c>
      <c r="S68" s="112">
        <f t="shared" si="39"/>
        <v>2694.5</v>
      </c>
      <c r="T68" s="112">
        <f t="shared" si="39"/>
        <v>3109</v>
      </c>
      <c r="U68" s="42">
        <f t="shared" si="40"/>
        <v>2037.7</v>
      </c>
      <c r="V68" s="121">
        <f>RCF!C$9</f>
        <v>13.567</v>
      </c>
      <c r="W68" s="42">
        <f t="shared" si="41"/>
        <v>2037.7</v>
      </c>
      <c r="X68" s="121">
        <f t="shared" si="42"/>
        <v>13.567</v>
      </c>
      <c r="Y68" s="112">
        <f t="shared" si="29"/>
        <v>2241.4</v>
      </c>
      <c r="Z68" s="112">
        <f t="shared" si="52"/>
        <v>2791.7</v>
      </c>
      <c r="AA68" s="112">
        <f t="shared" si="52"/>
        <v>3301.2</v>
      </c>
      <c r="AB68" s="112">
        <f t="shared" si="52"/>
        <v>2995.5</v>
      </c>
      <c r="AC68" s="112">
        <f t="shared" si="52"/>
        <v>4421.8999999999996</v>
      </c>
      <c r="AD68" s="112">
        <f t="shared" si="52"/>
        <v>6113.3</v>
      </c>
      <c r="AE68" s="42">
        <f t="shared" si="43"/>
        <v>2077.1999999999998</v>
      </c>
      <c r="AF68" s="121">
        <f>RCF!C$13</f>
        <v>13.83</v>
      </c>
      <c r="AG68" s="112">
        <f t="shared" si="54"/>
        <v>3427.4</v>
      </c>
      <c r="AH68" s="112">
        <f t="shared" si="54"/>
        <v>4362.1000000000004</v>
      </c>
      <c r="AI68" s="112">
        <f t="shared" si="54"/>
        <v>6231.6</v>
      </c>
      <c r="AJ68" s="42">
        <f t="shared" si="44"/>
        <v>2080.1999999999998</v>
      </c>
      <c r="AK68" s="121">
        <f>RCF!C$25</f>
        <v>13.85</v>
      </c>
      <c r="AL68" s="42">
        <f t="shared" si="45"/>
        <v>2096.3000000000002</v>
      </c>
      <c r="AM68" s="121">
        <f>RCF!C$59</f>
        <v>13.957000000000001</v>
      </c>
      <c r="AN68" s="42">
        <f t="shared" si="46"/>
        <v>2175</v>
      </c>
      <c r="AO68" s="121">
        <f>RCF!C$33</f>
        <v>14.481</v>
      </c>
      <c r="AP68" s="112">
        <f t="shared" si="32"/>
        <v>3262.5</v>
      </c>
      <c r="AQ68" s="42">
        <f t="shared" si="47"/>
        <v>2180.9</v>
      </c>
      <c r="AR68" s="121">
        <f>RCF!C$35</f>
        <v>14.52</v>
      </c>
      <c r="AS68" s="112">
        <f t="shared" si="53"/>
        <v>2835.1</v>
      </c>
      <c r="AT68" s="112">
        <f t="shared" si="53"/>
        <v>3162.3</v>
      </c>
      <c r="AU68" s="42">
        <f t="shared" si="48"/>
        <v>2140.3000000000002</v>
      </c>
      <c r="AV68" s="121">
        <f>RCF!C$37</f>
        <v>14.25</v>
      </c>
      <c r="AW68" s="42">
        <f t="shared" si="49"/>
        <v>2180.9</v>
      </c>
      <c r="AX68" s="121">
        <f>RCF!C$39</f>
        <v>14.52</v>
      </c>
      <c r="AY68" s="42">
        <f t="shared" si="50"/>
        <v>2152.6</v>
      </c>
      <c r="AZ68" s="121">
        <f>RCF!C$41</f>
        <v>14.332000000000001</v>
      </c>
    </row>
    <row r="69" spans="1:52" s="61" customFormat="1" x14ac:dyDescent="0.2">
      <c r="A69" s="47" t="s">
        <v>68</v>
      </c>
      <c r="B69" s="48" t="s">
        <v>104</v>
      </c>
      <c r="C69" s="49">
        <v>242</v>
      </c>
      <c r="D69" s="42">
        <f t="shared" si="26"/>
        <v>12151.1</v>
      </c>
      <c r="E69" s="41">
        <f>RCF!C$43</f>
        <v>50.210999999999999</v>
      </c>
      <c r="F69" s="42">
        <f t="shared" si="34"/>
        <v>3381.2</v>
      </c>
      <c r="G69" s="122">
        <f>RCF!C$5</f>
        <v>13.972</v>
      </c>
      <c r="H69" s="42">
        <f t="shared" si="35"/>
        <v>3381.2</v>
      </c>
      <c r="I69" s="122">
        <f t="shared" si="36"/>
        <v>13.972</v>
      </c>
      <c r="J69" s="112">
        <f t="shared" si="37"/>
        <v>3719.3</v>
      </c>
      <c r="K69" s="112">
        <f t="shared" si="37"/>
        <v>4632.3</v>
      </c>
      <c r="L69" s="112">
        <f t="shared" si="37"/>
        <v>4970.3999999999996</v>
      </c>
      <c r="M69" s="112">
        <f t="shared" si="37"/>
        <v>5477.6</v>
      </c>
      <c r="N69" s="112">
        <f t="shared" si="37"/>
        <v>6762.4</v>
      </c>
      <c r="O69" s="112">
        <f t="shared" si="37"/>
        <v>7269.6</v>
      </c>
      <c r="P69" s="112">
        <f t="shared" si="37"/>
        <v>10143.700000000001</v>
      </c>
      <c r="Q69" s="42">
        <f t="shared" si="38"/>
        <v>3339.6</v>
      </c>
      <c r="R69" s="121">
        <f>RCF!C$7</f>
        <v>13.8</v>
      </c>
      <c r="S69" s="112">
        <f t="shared" si="39"/>
        <v>4341.3999999999996</v>
      </c>
      <c r="T69" s="112">
        <f t="shared" si="39"/>
        <v>5009.3999999999996</v>
      </c>
      <c r="U69" s="42">
        <f t="shared" si="40"/>
        <v>3283.2</v>
      </c>
      <c r="V69" s="121">
        <f>RCF!C$9</f>
        <v>13.567</v>
      </c>
      <c r="W69" s="42">
        <f t="shared" si="41"/>
        <v>3283.2</v>
      </c>
      <c r="X69" s="121">
        <f t="shared" si="42"/>
        <v>13.567</v>
      </c>
      <c r="Y69" s="112">
        <f t="shared" si="29"/>
        <v>3611.5</v>
      </c>
      <c r="Z69" s="112">
        <f t="shared" si="52"/>
        <v>4498</v>
      </c>
      <c r="AA69" s="112">
        <f t="shared" si="52"/>
        <v>5318.8</v>
      </c>
      <c r="AB69" s="112">
        <f t="shared" si="52"/>
        <v>4826.3</v>
      </c>
      <c r="AC69" s="112">
        <f t="shared" si="52"/>
        <v>7124.6</v>
      </c>
      <c r="AD69" s="112">
        <f t="shared" si="52"/>
        <v>9849.6</v>
      </c>
      <c r="AE69" s="42">
        <f t="shared" si="43"/>
        <v>3346.8</v>
      </c>
      <c r="AF69" s="121">
        <f>RCF!C$13</f>
        <v>13.83</v>
      </c>
      <c r="AG69" s="112">
        <f t="shared" si="54"/>
        <v>5522.2</v>
      </c>
      <c r="AH69" s="112">
        <f t="shared" si="54"/>
        <v>7028.3</v>
      </c>
      <c r="AI69" s="112">
        <f t="shared" si="54"/>
        <v>10040.4</v>
      </c>
      <c r="AJ69" s="42">
        <f t="shared" si="44"/>
        <v>3351.7</v>
      </c>
      <c r="AK69" s="121">
        <f>RCF!C$25</f>
        <v>13.85</v>
      </c>
      <c r="AL69" s="42">
        <f t="shared" si="45"/>
        <v>3377.5</v>
      </c>
      <c r="AM69" s="121">
        <f>RCF!C$59</f>
        <v>13.957000000000001</v>
      </c>
      <c r="AN69" s="42">
        <f t="shared" si="46"/>
        <v>3504.4</v>
      </c>
      <c r="AO69" s="121">
        <f>RCF!C$33</f>
        <v>14.481</v>
      </c>
      <c r="AP69" s="112">
        <f t="shared" si="32"/>
        <v>5256.6</v>
      </c>
      <c r="AQ69" s="42">
        <f t="shared" si="47"/>
        <v>3513.8</v>
      </c>
      <c r="AR69" s="121">
        <f>RCF!C$35</f>
        <v>14.52</v>
      </c>
      <c r="AS69" s="112">
        <f t="shared" si="53"/>
        <v>4567.8999999999996</v>
      </c>
      <c r="AT69" s="112">
        <f t="shared" si="53"/>
        <v>5095</v>
      </c>
      <c r="AU69" s="42">
        <f t="shared" si="48"/>
        <v>3448.5</v>
      </c>
      <c r="AV69" s="121">
        <f>RCF!C$37</f>
        <v>14.25</v>
      </c>
      <c r="AW69" s="42">
        <f t="shared" si="49"/>
        <v>3513.8</v>
      </c>
      <c r="AX69" s="121">
        <f>RCF!C$39</f>
        <v>14.52</v>
      </c>
      <c r="AY69" s="42">
        <f t="shared" si="50"/>
        <v>3468.3</v>
      </c>
      <c r="AZ69" s="121">
        <f>RCF!C$41</f>
        <v>14.332000000000001</v>
      </c>
    </row>
    <row r="70" spans="1:52" x14ac:dyDescent="0.2">
      <c r="A70" s="62"/>
      <c r="B70" s="63"/>
      <c r="C70" s="64"/>
      <c r="D70" s="65"/>
      <c r="E70" s="55"/>
      <c r="F70" s="65"/>
      <c r="G70" s="55"/>
      <c r="H70" s="65"/>
      <c r="I70" s="55"/>
      <c r="J70" s="113"/>
      <c r="K70" s="113"/>
      <c r="L70" s="113"/>
      <c r="M70" s="113"/>
      <c r="N70" s="113"/>
      <c r="O70" s="113"/>
      <c r="P70" s="113"/>
      <c r="Q70" s="53"/>
      <c r="R70" s="55"/>
      <c r="S70" s="113"/>
      <c r="T70" s="113"/>
      <c r="U70" s="53"/>
      <c r="V70" s="55"/>
      <c r="W70" s="53"/>
      <c r="X70" s="55"/>
      <c r="Y70" s="114"/>
      <c r="Z70" s="114"/>
      <c r="AA70" s="114"/>
      <c r="AB70" s="114"/>
      <c r="AC70" s="114"/>
      <c r="AD70" s="114"/>
      <c r="AE70" s="65"/>
      <c r="AF70" s="65"/>
      <c r="AG70" s="117"/>
      <c r="AH70" s="117"/>
      <c r="AI70" s="117"/>
      <c r="AJ70" s="65"/>
      <c r="AK70" s="55"/>
      <c r="AL70" s="65"/>
      <c r="AM70" s="55"/>
      <c r="AN70" s="65"/>
      <c r="AO70" s="65"/>
      <c r="AP70" s="117"/>
      <c r="AQ70" s="65"/>
      <c r="AR70" s="65"/>
      <c r="AS70" s="117"/>
      <c r="AT70" s="117"/>
      <c r="AU70" s="65"/>
      <c r="AV70" s="65"/>
      <c r="AW70" s="65"/>
      <c r="AX70" s="65"/>
      <c r="AY70" s="53"/>
      <c r="AZ70" s="54"/>
    </row>
    <row r="71" spans="1:52" x14ac:dyDescent="0.2">
      <c r="A71" s="129" t="s">
        <v>112</v>
      </c>
      <c r="B71" s="66"/>
      <c r="C71" s="67"/>
      <c r="D71" s="68"/>
      <c r="E71" s="69"/>
      <c r="F71" s="68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8"/>
      <c r="V71" s="69"/>
      <c r="W71" s="68"/>
      <c r="X71" s="69"/>
      <c r="Y71" s="66"/>
      <c r="Z71" s="66"/>
      <c r="AA71" s="66"/>
      <c r="AB71" s="66"/>
      <c r="AC71" s="66"/>
      <c r="AD71" s="66"/>
      <c r="AE71" s="68"/>
      <c r="AF71" s="69"/>
      <c r="AG71" s="69"/>
      <c r="AH71" s="69"/>
      <c r="AI71" s="69"/>
      <c r="AJ71" s="70"/>
      <c r="AK71" s="69"/>
      <c r="AL71" s="70"/>
      <c r="AM71" s="69"/>
      <c r="AN71" s="70"/>
      <c r="AO71" s="69"/>
      <c r="AP71" s="69"/>
      <c r="AQ71" s="68"/>
      <c r="AR71" s="69"/>
      <c r="AS71" s="69"/>
      <c r="AT71" s="69"/>
      <c r="AU71" s="68"/>
      <c r="AV71" s="69"/>
      <c r="AW71" s="68"/>
      <c r="AX71" s="69"/>
      <c r="AY71" s="69"/>
      <c r="AZ71" s="71"/>
    </row>
    <row r="72" spans="1:52" x14ac:dyDescent="0.2">
      <c r="A72" s="130" t="s">
        <v>163</v>
      </c>
      <c r="C72" s="72"/>
      <c r="D72" s="73"/>
      <c r="E72" s="74"/>
      <c r="F72" s="73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3"/>
      <c r="V72" s="74"/>
      <c r="W72" s="73"/>
      <c r="X72" s="74"/>
      <c r="Y72" s="72"/>
      <c r="Z72" s="72"/>
      <c r="AA72" s="72"/>
      <c r="AB72" s="72"/>
      <c r="AC72" s="72"/>
      <c r="AD72" s="72"/>
      <c r="AE72" s="73"/>
      <c r="AF72" s="74"/>
      <c r="AG72" s="74"/>
      <c r="AH72" s="74"/>
      <c r="AI72" s="74"/>
      <c r="AJ72" s="75"/>
      <c r="AK72" s="74"/>
      <c r="AL72" s="75"/>
      <c r="AM72" s="74"/>
      <c r="AN72" s="75"/>
      <c r="AO72" s="74"/>
      <c r="AP72" s="74"/>
      <c r="AQ72" s="73"/>
      <c r="AR72" s="74"/>
      <c r="AS72" s="74"/>
      <c r="AT72" s="74"/>
      <c r="AU72" s="73"/>
      <c r="AV72" s="74"/>
      <c r="AW72" s="73"/>
      <c r="AX72" s="74"/>
      <c r="AY72" s="74"/>
      <c r="AZ72" s="76"/>
    </row>
    <row r="73" spans="1:52" x14ac:dyDescent="0.2">
      <c r="A73" s="138" t="s">
        <v>214</v>
      </c>
      <c r="B73" s="131"/>
      <c r="C73" s="131"/>
      <c r="D73" s="131"/>
      <c r="E73" s="131"/>
      <c r="F73" s="132"/>
      <c r="G73" s="131"/>
      <c r="H73" s="77"/>
      <c r="I73" s="77"/>
      <c r="J73" s="133"/>
      <c r="K73" s="133"/>
      <c r="L73" s="133"/>
      <c r="M73" s="133"/>
      <c r="N73" s="133"/>
      <c r="O73" s="133"/>
      <c r="P73" s="133"/>
      <c r="Q73" s="77"/>
      <c r="R73" s="77"/>
      <c r="S73" s="133"/>
      <c r="T73" s="133"/>
      <c r="U73" s="77"/>
      <c r="V73" s="77"/>
      <c r="W73" s="77"/>
      <c r="X73" s="77"/>
      <c r="Y73" s="72"/>
      <c r="Z73" s="72"/>
      <c r="AA73" s="72"/>
      <c r="AB73" s="72"/>
      <c r="AC73" s="72"/>
      <c r="AD73" s="72"/>
      <c r="AE73" s="77"/>
      <c r="AF73" s="77"/>
      <c r="AG73" s="74"/>
      <c r="AH73" s="74"/>
      <c r="AI73" s="74"/>
      <c r="AJ73" s="77"/>
      <c r="AK73" s="77"/>
      <c r="AL73" s="77"/>
      <c r="AM73" s="77"/>
      <c r="AN73" s="134"/>
      <c r="AO73" s="77"/>
      <c r="AP73" s="74"/>
      <c r="AQ73" s="135"/>
      <c r="AR73" s="77"/>
      <c r="AS73" s="74"/>
      <c r="AT73" s="74"/>
      <c r="AU73" s="135"/>
      <c r="AV73" s="77"/>
      <c r="AW73" s="135"/>
      <c r="AX73" s="136"/>
      <c r="AY73" s="77"/>
      <c r="AZ73" s="137"/>
    </row>
    <row r="74" spans="1:52" x14ac:dyDescent="0.2">
      <c r="A74" s="130" t="s">
        <v>122</v>
      </c>
      <c r="B74" s="131"/>
      <c r="C74" s="131"/>
      <c r="D74" s="131"/>
      <c r="E74" s="131"/>
      <c r="F74" s="132"/>
      <c r="G74" s="131"/>
      <c r="H74" s="77"/>
      <c r="I74" s="77"/>
      <c r="J74" s="133"/>
      <c r="K74" s="133"/>
      <c r="L74" s="133"/>
      <c r="M74" s="133"/>
      <c r="N74" s="133"/>
      <c r="O74" s="133"/>
      <c r="P74" s="133"/>
      <c r="Q74" s="77"/>
      <c r="R74" s="77"/>
      <c r="S74" s="133"/>
      <c r="T74" s="133"/>
      <c r="U74" s="77"/>
      <c r="V74" s="77"/>
      <c r="W74" s="77"/>
      <c r="X74" s="77"/>
      <c r="Y74" s="72"/>
      <c r="Z74" s="72"/>
      <c r="AA74" s="72"/>
      <c r="AB74" s="72"/>
      <c r="AC74" s="72"/>
      <c r="AD74" s="72"/>
      <c r="AE74" s="77"/>
      <c r="AF74" s="77"/>
      <c r="AG74" s="74"/>
      <c r="AH74" s="74"/>
      <c r="AI74" s="74"/>
      <c r="AJ74" s="77"/>
      <c r="AK74" s="77"/>
      <c r="AL74" s="77"/>
      <c r="AM74" s="77"/>
      <c r="AN74" s="134"/>
      <c r="AO74" s="77"/>
      <c r="AP74" s="74"/>
      <c r="AQ74" s="135"/>
      <c r="AR74" s="77"/>
      <c r="AS74" s="74"/>
      <c r="AT74" s="74"/>
      <c r="AU74" s="135"/>
      <c r="AV74" s="77"/>
      <c r="AW74" s="135"/>
      <c r="AX74" s="136"/>
      <c r="AY74" s="77"/>
      <c r="AZ74" s="137"/>
    </row>
    <row r="75" spans="1:52" x14ac:dyDescent="0.2">
      <c r="A75" s="130" t="s">
        <v>123</v>
      </c>
      <c r="B75" s="77"/>
      <c r="C75" s="72"/>
      <c r="D75" s="73"/>
      <c r="E75" s="74"/>
      <c r="F75" s="73"/>
      <c r="G75" s="74"/>
      <c r="H75" s="74"/>
      <c r="I75" s="74"/>
      <c r="J75" s="133"/>
      <c r="K75" s="133"/>
      <c r="L75" s="133"/>
      <c r="M75" s="133"/>
      <c r="N75" s="133"/>
      <c r="O75" s="133"/>
      <c r="P75" s="133"/>
      <c r="Q75" s="74"/>
      <c r="R75" s="74"/>
      <c r="S75" s="133"/>
      <c r="T75" s="133"/>
      <c r="U75" s="73"/>
      <c r="V75" s="74"/>
      <c r="W75" s="73"/>
      <c r="X75" s="74"/>
      <c r="Y75" s="72"/>
      <c r="Z75" s="72"/>
      <c r="AA75" s="72"/>
      <c r="AB75" s="72"/>
      <c r="AC75" s="72"/>
      <c r="AD75" s="72"/>
      <c r="AE75" s="73"/>
      <c r="AF75" s="74"/>
      <c r="AG75" s="74"/>
      <c r="AH75" s="74"/>
      <c r="AI75" s="74"/>
      <c r="AJ75" s="75"/>
      <c r="AK75" s="74"/>
      <c r="AL75" s="75"/>
      <c r="AM75" s="74"/>
      <c r="AN75" s="75"/>
      <c r="AO75" s="74"/>
      <c r="AP75" s="74"/>
      <c r="AQ75" s="73"/>
      <c r="AR75" s="74"/>
      <c r="AS75" s="74"/>
      <c r="AT75" s="74"/>
      <c r="AU75" s="73"/>
      <c r="AV75" s="74"/>
      <c r="AW75" s="73"/>
      <c r="AX75" s="74"/>
      <c r="AY75" s="74"/>
      <c r="AZ75" s="76"/>
    </row>
    <row r="76" spans="1:52" x14ac:dyDescent="0.2">
      <c r="A76" s="130" t="s">
        <v>215</v>
      </c>
      <c r="B76" s="77"/>
      <c r="C76" s="72"/>
      <c r="D76" s="73"/>
      <c r="E76" s="74"/>
      <c r="F76" s="73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3"/>
      <c r="V76" s="74"/>
      <c r="W76" s="73"/>
      <c r="X76" s="74"/>
      <c r="Y76" s="72"/>
      <c r="Z76" s="72"/>
      <c r="AA76" s="72"/>
      <c r="AB76" s="72"/>
      <c r="AC76" s="72"/>
      <c r="AD76" s="72"/>
      <c r="AE76" s="73"/>
      <c r="AF76" s="74"/>
      <c r="AG76" s="74"/>
      <c r="AH76" s="74"/>
      <c r="AI76" s="74"/>
      <c r="AJ76" s="75"/>
      <c r="AK76" s="74"/>
      <c r="AL76" s="75"/>
      <c r="AM76" s="74"/>
      <c r="AN76" s="75"/>
      <c r="AO76" s="74"/>
      <c r="AP76" s="74"/>
      <c r="AQ76" s="73"/>
      <c r="AR76" s="74"/>
      <c r="AS76" s="74"/>
      <c r="AT76" s="74"/>
      <c r="AU76" s="73"/>
      <c r="AV76" s="74"/>
      <c r="AW76" s="73"/>
      <c r="AX76" s="74"/>
      <c r="AY76" s="74"/>
      <c r="AZ76" s="76"/>
    </row>
    <row r="77" spans="1:52" x14ac:dyDescent="0.2">
      <c r="A77" s="130" t="s">
        <v>216</v>
      </c>
      <c r="B77" s="77"/>
      <c r="C77" s="72"/>
      <c r="D77" s="73"/>
      <c r="E77" s="74"/>
      <c r="F77" s="73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3"/>
      <c r="V77" s="74"/>
      <c r="W77" s="73"/>
      <c r="X77" s="74"/>
      <c r="Y77" s="72"/>
      <c r="Z77" s="72"/>
      <c r="AA77" s="72"/>
      <c r="AB77" s="72"/>
      <c r="AC77" s="72"/>
      <c r="AD77" s="72"/>
      <c r="AE77" s="73"/>
      <c r="AF77" s="74"/>
      <c r="AG77" s="74"/>
      <c r="AH77" s="74"/>
      <c r="AI77" s="74"/>
      <c r="AJ77" s="75"/>
      <c r="AK77" s="74"/>
      <c r="AL77" s="75"/>
      <c r="AM77" s="74"/>
      <c r="AN77" s="75"/>
      <c r="AO77" s="74"/>
      <c r="AP77" s="74"/>
      <c r="AQ77" s="73"/>
      <c r="AR77" s="74"/>
      <c r="AS77" s="74"/>
      <c r="AT77" s="74"/>
      <c r="AU77" s="73"/>
      <c r="AV77" s="74"/>
      <c r="AW77" s="73"/>
      <c r="AX77" s="74"/>
      <c r="AY77" s="74"/>
      <c r="AZ77" s="76"/>
    </row>
    <row r="78" spans="1:52" x14ac:dyDescent="0.2">
      <c r="A78" s="130" t="s">
        <v>222</v>
      </c>
      <c r="B78" s="77"/>
      <c r="C78" s="72"/>
      <c r="D78" s="73"/>
      <c r="E78" s="74"/>
      <c r="F78" s="73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3"/>
      <c r="V78" s="74"/>
      <c r="W78" s="73"/>
      <c r="X78" s="74"/>
      <c r="Y78" s="72"/>
      <c r="Z78" s="72"/>
      <c r="AA78" s="72"/>
      <c r="AB78" s="72"/>
      <c r="AC78" s="72"/>
      <c r="AD78" s="72"/>
      <c r="AE78" s="73"/>
      <c r="AF78" s="74"/>
      <c r="AG78" s="74"/>
      <c r="AH78" s="74"/>
      <c r="AI78" s="74"/>
      <c r="AJ78" s="75"/>
      <c r="AK78" s="74"/>
      <c r="AL78" s="75"/>
      <c r="AM78" s="74"/>
      <c r="AN78" s="75"/>
      <c r="AO78" s="74"/>
      <c r="AP78" s="74"/>
      <c r="AQ78" s="73"/>
      <c r="AR78" s="74"/>
      <c r="AS78" s="74"/>
      <c r="AT78" s="74"/>
      <c r="AU78" s="73"/>
      <c r="AV78" s="74"/>
      <c r="AW78" s="73"/>
      <c r="AX78" s="74"/>
      <c r="AY78" s="74"/>
      <c r="AZ78" s="76"/>
    </row>
    <row r="79" spans="1:52" x14ac:dyDescent="0.2">
      <c r="A79" s="237" t="s">
        <v>217</v>
      </c>
      <c r="B79" s="77"/>
      <c r="C79" s="72"/>
      <c r="D79" s="73"/>
      <c r="E79" s="74"/>
      <c r="F79" s="73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3"/>
      <c r="V79" s="74"/>
      <c r="W79" s="73"/>
      <c r="X79" s="74"/>
      <c r="Y79" s="72"/>
      <c r="Z79" s="72"/>
      <c r="AA79" s="72"/>
      <c r="AB79" s="72"/>
      <c r="AC79" s="72"/>
      <c r="AD79" s="72"/>
      <c r="AE79" s="73"/>
      <c r="AF79" s="74"/>
      <c r="AG79" s="74"/>
      <c r="AH79" s="74"/>
      <c r="AI79" s="74"/>
      <c r="AJ79" s="75"/>
      <c r="AK79" s="74"/>
      <c r="AL79" s="75"/>
      <c r="AM79" s="74"/>
      <c r="AN79" s="75"/>
      <c r="AO79" s="74"/>
      <c r="AP79" s="74"/>
      <c r="AQ79" s="73"/>
      <c r="AR79" s="74"/>
      <c r="AS79" s="74"/>
      <c r="AT79" s="74"/>
      <c r="AU79" s="73"/>
      <c r="AV79" s="74"/>
      <c r="AW79" s="73"/>
      <c r="AX79" s="74"/>
      <c r="AY79" s="74"/>
      <c r="AZ79" s="76"/>
    </row>
    <row r="80" spans="1:52" x14ac:dyDescent="0.2">
      <c r="A80" s="130" t="s">
        <v>218</v>
      </c>
      <c r="B80" s="77"/>
      <c r="C80" s="72"/>
      <c r="D80" s="73"/>
      <c r="E80" s="74"/>
      <c r="F80" s="73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3"/>
      <c r="V80" s="74"/>
      <c r="W80" s="73"/>
      <c r="X80" s="74"/>
      <c r="Y80" s="72"/>
      <c r="Z80" s="72"/>
      <c r="AA80" s="72"/>
      <c r="AB80" s="72"/>
      <c r="AC80" s="72"/>
      <c r="AD80" s="72"/>
      <c r="AE80" s="73"/>
      <c r="AF80" s="74"/>
      <c r="AG80" s="74"/>
      <c r="AH80" s="74"/>
      <c r="AI80" s="74"/>
      <c r="AJ80" s="75"/>
      <c r="AK80" s="74"/>
      <c r="AL80" s="75"/>
      <c r="AM80" s="74"/>
      <c r="AN80" s="75"/>
      <c r="AO80" s="74"/>
      <c r="AP80" s="74"/>
      <c r="AQ80" s="73"/>
      <c r="AR80" s="74"/>
      <c r="AS80" s="74"/>
      <c r="AT80" s="74"/>
      <c r="AU80" s="73"/>
      <c r="AV80" s="74"/>
      <c r="AW80" s="73"/>
      <c r="AX80" s="74"/>
      <c r="AY80" s="74"/>
      <c r="AZ80" s="76"/>
    </row>
    <row r="81" spans="1:52" x14ac:dyDescent="0.2">
      <c r="A81" s="130" t="s">
        <v>219</v>
      </c>
      <c r="B81" s="77"/>
      <c r="C81" s="72"/>
      <c r="D81" s="73"/>
      <c r="E81" s="74"/>
      <c r="F81" s="73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3"/>
      <c r="V81" s="74"/>
      <c r="W81" s="73"/>
      <c r="X81" s="74"/>
      <c r="Y81" s="72"/>
      <c r="Z81" s="72"/>
      <c r="AA81" s="72"/>
      <c r="AB81" s="72"/>
      <c r="AC81" s="72"/>
      <c r="AD81" s="72"/>
      <c r="AE81" s="73"/>
      <c r="AF81" s="74"/>
      <c r="AG81" s="74"/>
      <c r="AH81" s="74"/>
      <c r="AI81" s="74"/>
      <c r="AJ81" s="75"/>
      <c r="AK81" s="74"/>
      <c r="AL81" s="75"/>
      <c r="AM81" s="74"/>
      <c r="AN81" s="74"/>
      <c r="AO81" s="74"/>
      <c r="AP81" s="74"/>
      <c r="AQ81" s="73"/>
      <c r="AR81" s="74"/>
      <c r="AS81" s="74"/>
      <c r="AT81" s="74"/>
      <c r="AU81" s="73"/>
      <c r="AV81" s="74"/>
      <c r="AW81" s="74"/>
      <c r="AX81" s="74"/>
      <c r="AY81" s="74"/>
      <c r="AZ81" s="76"/>
    </row>
    <row r="82" spans="1:52" x14ac:dyDescent="0.2">
      <c r="A82" s="238" t="s">
        <v>220</v>
      </c>
      <c r="B82" s="77"/>
      <c r="C82" s="72"/>
      <c r="D82" s="73"/>
      <c r="E82" s="74"/>
      <c r="F82" s="73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3"/>
      <c r="V82" s="74"/>
      <c r="W82" s="73"/>
      <c r="X82" s="74"/>
      <c r="Y82" s="72"/>
      <c r="Z82" s="72"/>
      <c r="AA82" s="72"/>
      <c r="AB82" s="72"/>
      <c r="AC82" s="72"/>
      <c r="AD82" s="72"/>
      <c r="AE82" s="73"/>
      <c r="AF82" s="74"/>
      <c r="AG82" s="74"/>
      <c r="AH82" s="74"/>
      <c r="AI82" s="74"/>
      <c r="AJ82" s="75"/>
      <c r="AK82" s="74"/>
      <c r="AL82" s="75"/>
      <c r="AM82" s="74"/>
      <c r="AN82" s="74"/>
      <c r="AO82" s="74"/>
      <c r="AP82" s="74"/>
      <c r="AQ82" s="73"/>
      <c r="AR82" s="74"/>
      <c r="AS82" s="74"/>
      <c r="AT82" s="74"/>
      <c r="AU82" s="73"/>
      <c r="AV82" s="74"/>
      <c r="AW82" s="74"/>
      <c r="AX82" s="74"/>
      <c r="AY82" s="74"/>
      <c r="AZ82" s="76"/>
    </row>
    <row r="83" spans="1:52" x14ac:dyDescent="0.2">
      <c r="A83" s="130" t="s">
        <v>124</v>
      </c>
      <c r="B83" s="77"/>
      <c r="C83" s="72"/>
      <c r="D83" s="73"/>
      <c r="E83" s="74"/>
      <c r="F83" s="73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3"/>
      <c r="V83" s="74"/>
      <c r="W83" s="73"/>
      <c r="X83" s="74"/>
      <c r="Y83" s="72"/>
      <c r="Z83" s="72"/>
      <c r="AA83" s="72"/>
      <c r="AB83" s="72"/>
      <c r="AC83" s="72"/>
      <c r="AD83" s="72"/>
      <c r="AE83" s="73"/>
      <c r="AF83" s="74"/>
      <c r="AG83" s="74"/>
      <c r="AH83" s="74"/>
      <c r="AI83" s="74"/>
      <c r="AJ83" s="75"/>
      <c r="AK83" s="74"/>
      <c r="AL83" s="75"/>
      <c r="AM83" s="74"/>
      <c r="AN83" s="74"/>
      <c r="AO83" s="74"/>
      <c r="AP83" s="74"/>
      <c r="AQ83" s="73"/>
      <c r="AR83" s="74"/>
      <c r="AS83" s="74"/>
      <c r="AT83" s="74"/>
      <c r="AU83" s="73"/>
      <c r="AV83" s="74"/>
      <c r="AW83" s="74"/>
      <c r="AX83" s="74"/>
      <c r="AY83" s="74"/>
      <c r="AZ83" s="76"/>
    </row>
    <row r="84" spans="1:52" x14ac:dyDescent="0.2">
      <c r="A84" s="139" t="s">
        <v>164</v>
      </c>
      <c r="B84" s="77"/>
      <c r="C84" s="72"/>
      <c r="D84" s="73"/>
      <c r="E84" s="74"/>
      <c r="F84" s="73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3"/>
      <c r="V84" s="74"/>
      <c r="W84" s="73"/>
      <c r="X84" s="74"/>
      <c r="Y84" s="72"/>
      <c r="Z84" s="72"/>
      <c r="AA84" s="72"/>
      <c r="AB84" s="72"/>
      <c r="AC84" s="72"/>
      <c r="AD84" s="72"/>
      <c r="AE84" s="73"/>
      <c r="AF84" s="74"/>
      <c r="AG84" s="74"/>
      <c r="AH84" s="74"/>
      <c r="AI84" s="74"/>
      <c r="AJ84" s="75"/>
      <c r="AK84" s="74"/>
      <c r="AL84" s="75"/>
      <c r="AM84" s="74"/>
      <c r="AN84" s="75"/>
      <c r="AO84" s="74"/>
      <c r="AP84" s="74"/>
      <c r="AQ84" s="73"/>
      <c r="AR84" s="74"/>
      <c r="AS84" s="74"/>
      <c r="AT84" s="74"/>
      <c r="AU84" s="73"/>
      <c r="AV84" s="74"/>
      <c r="AW84" s="73"/>
      <c r="AX84" s="74"/>
      <c r="AY84" s="74"/>
      <c r="AZ84" s="76"/>
    </row>
    <row r="85" spans="1:52" x14ac:dyDescent="0.2">
      <c r="A85" s="130" t="s">
        <v>221</v>
      </c>
      <c r="B85" s="79"/>
      <c r="C85" s="79"/>
      <c r="D85" s="80"/>
      <c r="E85" s="81"/>
      <c r="F85" s="80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0"/>
      <c r="V85" s="81"/>
      <c r="W85" s="80"/>
      <c r="X85" s="81"/>
      <c r="Y85" s="79"/>
      <c r="Z85" s="79"/>
      <c r="AA85" s="79"/>
      <c r="AB85" s="79"/>
      <c r="AC85" s="79"/>
      <c r="AD85" s="79"/>
      <c r="AE85" s="80"/>
      <c r="AF85" s="81"/>
      <c r="AG85" s="81"/>
      <c r="AH85" s="81"/>
      <c r="AI85" s="81"/>
      <c r="AJ85" s="82"/>
      <c r="AK85" s="81"/>
      <c r="AL85" s="82"/>
      <c r="AM85" s="81"/>
      <c r="AN85" s="82"/>
      <c r="AO85" s="81"/>
      <c r="AP85" s="81"/>
      <c r="AQ85" s="80"/>
      <c r="AR85" s="81"/>
      <c r="AS85" s="81"/>
      <c r="AT85" s="81"/>
      <c r="AU85" s="80"/>
      <c r="AV85" s="81"/>
      <c r="AW85" s="80"/>
      <c r="AX85" s="81"/>
      <c r="AY85" s="81"/>
      <c r="AZ85" s="83"/>
    </row>
    <row r="86" spans="1:52" x14ac:dyDescent="0.2">
      <c r="A86" s="140" t="s">
        <v>165</v>
      </c>
      <c r="C86" s="72"/>
      <c r="D86" s="73"/>
      <c r="E86" s="74"/>
      <c r="F86" s="73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3"/>
      <c r="V86" s="74"/>
      <c r="W86" s="73"/>
      <c r="X86" s="74"/>
      <c r="Y86" s="72"/>
      <c r="Z86" s="72"/>
      <c r="AA86" s="72"/>
      <c r="AB86" s="72"/>
      <c r="AC86" s="72"/>
      <c r="AD86" s="72"/>
      <c r="AE86" s="73"/>
      <c r="AF86" s="74"/>
      <c r="AG86" s="74"/>
      <c r="AH86" s="74"/>
      <c r="AI86" s="74"/>
      <c r="AJ86" s="75"/>
      <c r="AK86" s="74"/>
      <c r="AL86" s="75"/>
      <c r="AM86" s="74"/>
      <c r="AN86" s="75"/>
      <c r="AO86" s="74"/>
      <c r="AP86" s="74"/>
      <c r="AQ86" s="73"/>
      <c r="AR86" s="74"/>
      <c r="AS86" s="74"/>
      <c r="AT86" s="74"/>
      <c r="AU86" s="73"/>
      <c r="AV86" s="74"/>
      <c r="AW86" s="73"/>
      <c r="AX86" s="74"/>
      <c r="AY86" s="74"/>
      <c r="AZ86" s="76"/>
    </row>
    <row r="87" spans="1:52" s="147" customFormat="1" x14ac:dyDescent="0.2">
      <c r="A87" s="141" t="s">
        <v>166</v>
      </c>
      <c r="B87" s="142"/>
      <c r="C87" s="142"/>
      <c r="D87" s="143"/>
      <c r="E87" s="144"/>
      <c r="F87" s="143"/>
      <c r="G87" s="144"/>
      <c r="H87" s="143"/>
      <c r="I87" s="144"/>
      <c r="J87" s="144"/>
      <c r="K87" s="144"/>
      <c r="L87" s="144"/>
      <c r="M87" s="144"/>
      <c r="N87" s="144"/>
      <c r="O87" s="144"/>
      <c r="P87" s="144"/>
      <c r="Q87" s="143"/>
      <c r="R87" s="144"/>
      <c r="S87" s="144"/>
      <c r="T87" s="144"/>
      <c r="U87" s="143"/>
      <c r="V87" s="144"/>
      <c r="W87" s="143"/>
      <c r="X87" s="144"/>
      <c r="Y87" s="142"/>
      <c r="Z87" s="142"/>
      <c r="AA87" s="142"/>
      <c r="AB87" s="142"/>
      <c r="AC87" s="142"/>
      <c r="AD87" s="142"/>
      <c r="AE87" s="143"/>
      <c r="AF87" s="144"/>
      <c r="AG87" s="144"/>
      <c r="AH87" s="144"/>
      <c r="AI87" s="144"/>
      <c r="AJ87" s="145"/>
      <c r="AK87" s="144"/>
      <c r="AL87" s="145"/>
      <c r="AM87" s="144"/>
      <c r="AN87" s="145"/>
      <c r="AO87" s="144"/>
      <c r="AP87" s="144"/>
      <c r="AQ87" s="143"/>
      <c r="AR87" s="144"/>
      <c r="AS87" s="144"/>
      <c r="AT87" s="144"/>
      <c r="AU87" s="143"/>
      <c r="AV87" s="144"/>
      <c r="AW87" s="143"/>
      <c r="AX87" s="144"/>
      <c r="AY87" s="144"/>
      <c r="AZ87" s="146"/>
    </row>
    <row r="88" spans="1:52" s="147" customFormat="1" x14ac:dyDescent="0.2">
      <c r="A88" s="148" t="s">
        <v>167</v>
      </c>
      <c r="B88" s="142"/>
      <c r="C88" s="142"/>
      <c r="D88" s="143"/>
      <c r="E88" s="144"/>
      <c r="F88" s="143"/>
      <c r="G88" s="144"/>
      <c r="H88" s="143"/>
      <c r="I88" s="144"/>
      <c r="J88" s="144"/>
      <c r="K88" s="144"/>
      <c r="L88" s="144"/>
      <c r="M88" s="144"/>
      <c r="N88" s="144"/>
      <c r="O88" s="144"/>
      <c r="P88" s="144"/>
      <c r="Q88" s="143"/>
      <c r="R88" s="144"/>
      <c r="S88" s="144"/>
      <c r="T88" s="144"/>
      <c r="U88" s="143"/>
      <c r="V88" s="144"/>
      <c r="W88" s="143"/>
      <c r="X88" s="144"/>
      <c r="Y88" s="142"/>
      <c r="Z88" s="142"/>
      <c r="AA88" s="142"/>
      <c r="AB88" s="142"/>
      <c r="AC88" s="142"/>
      <c r="AD88" s="142"/>
      <c r="AE88" s="143"/>
      <c r="AF88" s="144"/>
      <c r="AG88" s="144"/>
      <c r="AH88" s="144"/>
      <c r="AI88" s="144"/>
      <c r="AJ88" s="145"/>
      <c r="AK88" s="144"/>
      <c r="AL88" s="145"/>
      <c r="AM88" s="144"/>
      <c r="AN88" s="145"/>
      <c r="AO88" s="144"/>
      <c r="AP88" s="144"/>
      <c r="AQ88" s="143"/>
      <c r="AR88" s="144"/>
      <c r="AS88" s="144"/>
      <c r="AT88" s="144"/>
      <c r="AU88" s="143"/>
      <c r="AV88" s="144"/>
      <c r="AW88" s="143"/>
      <c r="AX88" s="144"/>
      <c r="AY88" s="144"/>
      <c r="AZ88" s="146"/>
    </row>
    <row r="89" spans="1:52" s="147" customFormat="1" x14ac:dyDescent="0.2">
      <c r="A89" s="149" t="s">
        <v>168</v>
      </c>
      <c r="B89" s="142"/>
      <c r="C89" s="142"/>
      <c r="D89" s="143"/>
      <c r="E89" s="144"/>
      <c r="F89" s="143"/>
      <c r="G89" s="144"/>
      <c r="H89" s="143"/>
      <c r="I89" s="144"/>
      <c r="J89" s="144"/>
      <c r="K89" s="144"/>
      <c r="L89" s="144"/>
      <c r="M89" s="144"/>
      <c r="N89" s="144"/>
      <c r="O89" s="144"/>
      <c r="P89" s="144"/>
      <c r="Q89" s="143"/>
      <c r="R89" s="144"/>
      <c r="S89" s="144"/>
      <c r="T89" s="144"/>
      <c r="U89" s="143"/>
      <c r="V89" s="144"/>
      <c r="W89" s="143"/>
      <c r="X89" s="144"/>
      <c r="Y89" s="142"/>
      <c r="Z89" s="142"/>
      <c r="AA89" s="142"/>
      <c r="AB89" s="142"/>
      <c r="AC89" s="142"/>
      <c r="AD89" s="142"/>
      <c r="AE89" s="143"/>
      <c r="AF89" s="144"/>
      <c r="AG89" s="144"/>
      <c r="AH89" s="144"/>
      <c r="AI89" s="144"/>
      <c r="AJ89" s="145"/>
      <c r="AK89" s="144"/>
      <c r="AL89" s="145"/>
      <c r="AM89" s="144"/>
      <c r="AN89" s="145"/>
      <c r="AO89" s="144"/>
      <c r="AP89" s="144"/>
      <c r="AQ89" s="143"/>
      <c r="AR89" s="144"/>
      <c r="AS89" s="144"/>
      <c r="AT89" s="144"/>
      <c r="AU89" s="143"/>
      <c r="AV89" s="144"/>
      <c r="AW89" s="143"/>
      <c r="AX89" s="144"/>
      <c r="AY89" s="144"/>
      <c r="AZ89" s="146"/>
    </row>
    <row r="90" spans="1:52" s="78" customFormat="1" x14ac:dyDescent="0.2">
      <c r="A90" s="139"/>
      <c r="B90" s="79"/>
      <c r="C90" s="79"/>
      <c r="D90" s="80"/>
      <c r="E90" s="81"/>
      <c r="F90" s="80"/>
      <c r="G90" s="81"/>
      <c r="H90" s="80"/>
      <c r="I90" s="81"/>
      <c r="J90" s="81"/>
      <c r="K90" s="81"/>
      <c r="L90" s="81"/>
      <c r="M90" s="81"/>
      <c r="N90" s="81"/>
      <c r="O90" s="81"/>
      <c r="P90" s="81"/>
      <c r="Q90" s="80"/>
      <c r="R90" s="81"/>
      <c r="S90" s="81"/>
      <c r="T90" s="81"/>
      <c r="U90" s="80"/>
      <c r="V90" s="81"/>
      <c r="W90" s="80"/>
      <c r="X90" s="81"/>
      <c r="Y90" s="79"/>
      <c r="Z90" s="79"/>
      <c r="AA90" s="79"/>
      <c r="AB90" s="79"/>
      <c r="AC90" s="79"/>
      <c r="AD90" s="79"/>
      <c r="AE90" s="80"/>
      <c r="AF90" s="81"/>
      <c r="AG90" s="81"/>
      <c r="AH90" s="81"/>
      <c r="AI90" s="81"/>
      <c r="AJ90" s="82"/>
      <c r="AK90" s="81"/>
      <c r="AL90" s="82"/>
      <c r="AM90" s="81"/>
      <c r="AN90" s="82"/>
      <c r="AO90" s="81"/>
      <c r="AP90" s="81"/>
      <c r="AQ90" s="80"/>
      <c r="AR90" s="81"/>
      <c r="AS90" s="81"/>
      <c r="AT90" s="81"/>
      <c r="AU90" s="80"/>
      <c r="AV90" s="81"/>
      <c r="AW90" s="80"/>
      <c r="AX90" s="81"/>
      <c r="AY90" s="81"/>
      <c r="AZ90" s="83"/>
    </row>
    <row r="91" spans="1:52" s="78" customFormat="1" x14ac:dyDescent="0.2">
      <c r="A91" s="84" t="s">
        <v>110</v>
      </c>
      <c r="B91" s="85"/>
      <c r="C91" s="86"/>
      <c r="D91" s="87"/>
      <c r="E91" s="88"/>
      <c r="F91" s="87"/>
      <c r="G91" s="88"/>
      <c r="H91" s="87"/>
      <c r="I91" s="88"/>
      <c r="J91" s="88"/>
      <c r="K91" s="88"/>
      <c r="L91" s="88"/>
      <c r="M91" s="88"/>
      <c r="N91" s="88"/>
      <c r="O91" s="88"/>
      <c r="P91" s="88"/>
      <c r="Q91" s="87"/>
      <c r="R91" s="88"/>
      <c r="S91" s="88"/>
      <c r="T91" s="88"/>
      <c r="U91" s="87"/>
      <c r="V91" s="88"/>
      <c r="W91" s="87"/>
      <c r="X91" s="88"/>
      <c r="Y91" s="85"/>
      <c r="Z91" s="85"/>
      <c r="AA91" s="85"/>
      <c r="AB91" s="85"/>
      <c r="AC91" s="85"/>
      <c r="AD91" s="85"/>
      <c r="AE91" s="87"/>
      <c r="AF91" s="88"/>
      <c r="AG91" s="88"/>
      <c r="AH91" s="88"/>
      <c r="AI91" s="88"/>
      <c r="AJ91" s="89"/>
      <c r="AK91" s="88"/>
      <c r="AL91" s="89"/>
      <c r="AM91" s="88"/>
      <c r="AN91" s="89"/>
      <c r="AO91" s="88"/>
      <c r="AP91" s="88"/>
      <c r="AQ91" s="87"/>
      <c r="AR91" s="88"/>
      <c r="AS91" s="88"/>
      <c r="AT91" s="88"/>
      <c r="AU91" s="87"/>
      <c r="AV91" s="88"/>
      <c r="AW91" s="87"/>
      <c r="AX91" s="88"/>
      <c r="AY91" s="88"/>
      <c r="AZ91" s="90"/>
    </row>
    <row r="92" spans="1:52" x14ac:dyDescent="0.2">
      <c r="A92" s="91" t="s">
        <v>113</v>
      </c>
      <c r="B92" s="92"/>
      <c r="C92" s="92"/>
      <c r="D92" s="92"/>
      <c r="E92" s="92"/>
      <c r="F92" s="106"/>
      <c r="G92" s="92"/>
      <c r="H92" s="106"/>
      <c r="I92" s="92"/>
      <c r="J92" s="92"/>
      <c r="K92" s="92"/>
      <c r="L92" s="92"/>
      <c r="M92" s="92"/>
      <c r="N92" s="92"/>
      <c r="O92" s="92"/>
      <c r="P92" s="92"/>
      <c r="Q92" s="106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3"/>
      <c r="AK92" s="92"/>
      <c r="AL92" s="93"/>
      <c r="AM92" s="92"/>
      <c r="AN92" s="150"/>
      <c r="AO92" s="92"/>
      <c r="AP92" s="92"/>
      <c r="AQ92" s="106"/>
      <c r="AR92" s="92"/>
      <c r="AS92" s="92"/>
      <c r="AT92" s="92"/>
      <c r="AU92" s="106"/>
      <c r="AV92" s="92"/>
      <c r="AW92" s="106"/>
      <c r="AX92" s="151"/>
      <c r="AY92" s="92"/>
      <c r="AZ92" s="94"/>
    </row>
    <row r="93" spans="1:52" x14ac:dyDescent="0.2">
      <c r="A93" s="152"/>
      <c r="B93" s="153"/>
      <c r="C93" s="154"/>
      <c r="D93" s="155"/>
      <c r="E93" s="156"/>
      <c r="F93" s="155"/>
      <c r="G93" s="156"/>
      <c r="H93" s="155"/>
      <c r="I93" s="156"/>
      <c r="J93" s="156"/>
      <c r="K93" s="156"/>
      <c r="L93" s="156"/>
      <c r="M93" s="156"/>
      <c r="N93" s="156"/>
      <c r="O93" s="156"/>
      <c r="P93" s="156"/>
      <c r="Q93" s="155"/>
      <c r="R93" s="156"/>
      <c r="S93" s="156"/>
      <c r="T93" s="156"/>
      <c r="U93" s="155"/>
      <c r="V93" s="156"/>
      <c r="W93" s="155"/>
      <c r="X93" s="156"/>
      <c r="Y93" s="153"/>
      <c r="Z93" s="153"/>
      <c r="AA93" s="153"/>
      <c r="AB93" s="153"/>
      <c r="AC93" s="153"/>
      <c r="AD93" s="153"/>
      <c r="AE93" s="155"/>
      <c r="AF93" s="156"/>
      <c r="AG93" s="156"/>
      <c r="AH93" s="156"/>
      <c r="AI93" s="156"/>
      <c r="AJ93" s="157"/>
      <c r="AK93" s="156"/>
      <c r="AL93" s="157"/>
      <c r="AM93" s="156"/>
      <c r="AN93" s="157"/>
      <c r="AO93" s="156"/>
      <c r="AP93" s="156"/>
      <c r="AQ93" s="155"/>
      <c r="AR93" s="156"/>
      <c r="AS93" s="156"/>
      <c r="AT93" s="156"/>
      <c r="AU93" s="155"/>
      <c r="AV93" s="156"/>
      <c r="AW93" s="155"/>
      <c r="AX93" s="156"/>
      <c r="AY93" s="156"/>
      <c r="AZ93" s="158"/>
    </row>
    <row r="94" spans="1:52" x14ac:dyDescent="0.2">
      <c r="A94" s="84" t="s">
        <v>116</v>
      </c>
      <c r="B94" s="85"/>
      <c r="C94" s="86"/>
      <c r="D94" s="87"/>
      <c r="E94" s="88"/>
      <c r="F94" s="87"/>
      <c r="G94" s="88"/>
      <c r="H94" s="87"/>
      <c r="I94" s="88"/>
      <c r="J94" s="88"/>
      <c r="K94" s="88"/>
      <c r="L94" s="88"/>
      <c r="M94" s="88"/>
      <c r="N94" s="88"/>
      <c r="O94" s="88"/>
      <c r="P94" s="88"/>
      <c r="Q94" s="87"/>
      <c r="R94" s="88"/>
      <c r="S94" s="88"/>
      <c r="T94" s="88"/>
      <c r="U94" s="87"/>
      <c r="V94" s="88"/>
      <c r="W94" s="87"/>
      <c r="X94" s="88"/>
      <c r="Y94" s="85"/>
      <c r="Z94" s="85"/>
      <c r="AA94" s="85"/>
      <c r="AB94" s="85"/>
      <c r="AC94" s="85"/>
      <c r="AD94" s="85"/>
      <c r="AE94" s="87"/>
      <c r="AF94" s="88"/>
      <c r="AG94" s="88"/>
      <c r="AH94" s="88"/>
      <c r="AI94" s="88"/>
      <c r="AJ94" s="89"/>
      <c r="AK94" s="88"/>
      <c r="AL94" s="89"/>
      <c r="AM94" s="88"/>
      <c r="AN94" s="89"/>
      <c r="AO94" s="88"/>
      <c r="AP94" s="88"/>
      <c r="AQ94" s="87"/>
      <c r="AR94" s="88"/>
      <c r="AS94" s="88"/>
      <c r="AT94" s="88"/>
      <c r="AU94" s="87"/>
      <c r="AV94" s="88"/>
      <c r="AW94" s="87"/>
      <c r="AX94" s="88"/>
      <c r="AY94" s="88"/>
      <c r="AZ94" s="90"/>
    </row>
    <row r="95" spans="1:52" x14ac:dyDescent="0.2">
      <c r="A95" s="91" t="s">
        <v>117</v>
      </c>
      <c r="B95" s="92"/>
      <c r="C95" s="92"/>
      <c r="D95" s="92"/>
      <c r="E95" s="92"/>
      <c r="F95" s="106"/>
      <c r="G95" s="92"/>
      <c r="H95" s="106"/>
      <c r="I95" s="92"/>
      <c r="J95" s="92"/>
      <c r="K95" s="92"/>
      <c r="L95" s="92"/>
      <c r="M95" s="92"/>
      <c r="N95" s="92"/>
      <c r="O95" s="92"/>
      <c r="P95" s="92"/>
      <c r="Q95" s="106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3"/>
      <c r="AK95" s="92"/>
      <c r="AL95" s="93"/>
      <c r="AM95" s="92"/>
      <c r="AN95" s="150"/>
      <c r="AO95" s="92"/>
      <c r="AP95" s="92"/>
      <c r="AQ95" s="106"/>
      <c r="AR95" s="92"/>
      <c r="AS95" s="92"/>
      <c r="AT95" s="92"/>
      <c r="AU95" s="106"/>
      <c r="AV95" s="92"/>
      <c r="AW95" s="106"/>
      <c r="AX95" s="151"/>
      <c r="AY95" s="92"/>
      <c r="AZ95" s="94"/>
    </row>
    <row r="96" spans="1:52" x14ac:dyDescent="0.2">
      <c r="A96" s="91" t="s">
        <v>118</v>
      </c>
      <c r="B96" s="92"/>
      <c r="C96" s="92"/>
      <c r="D96" s="92"/>
      <c r="E96" s="92"/>
      <c r="F96" s="106"/>
      <c r="G96" s="92"/>
      <c r="H96" s="106"/>
      <c r="I96" s="92"/>
      <c r="J96" s="92"/>
      <c r="K96" s="92"/>
      <c r="L96" s="92"/>
      <c r="M96" s="92"/>
      <c r="N96" s="92"/>
      <c r="O96" s="92"/>
      <c r="P96" s="92"/>
      <c r="Q96" s="106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3"/>
      <c r="AK96" s="92"/>
      <c r="AL96" s="93"/>
      <c r="AM96" s="92"/>
      <c r="AN96" s="150"/>
      <c r="AO96" s="92"/>
      <c r="AP96" s="92"/>
      <c r="AQ96" s="106"/>
      <c r="AR96" s="92"/>
      <c r="AS96" s="92"/>
      <c r="AT96" s="92"/>
      <c r="AU96" s="106"/>
      <c r="AV96" s="92"/>
      <c r="AW96" s="106"/>
      <c r="AX96" s="151"/>
      <c r="AY96" s="92"/>
      <c r="AZ96" s="94"/>
    </row>
    <row r="97" spans="1:52" x14ac:dyDescent="0.2">
      <c r="A97" s="91" t="s">
        <v>119</v>
      </c>
      <c r="B97" s="92"/>
      <c r="C97" s="92"/>
      <c r="D97" s="92"/>
      <c r="E97" s="92"/>
      <c r="F97" s="106"/>
      <c r="G97" s="92"/>
      <c r="H97" s="106"/>
      <c r="I97" s="92"/>
      <c r="J97" s="92"/>
      <c r="K97" s="92"/>
      <c r="L97" s="92"/>
      <c r="M97" s="92"/>
      <c r="N97" s="92"/>
      <c r="O97" s="92"/>
      <c r="P97" s="92"/>
      <c r="Q97" s="106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3"/>
      <c r="AK97" s="92"/>
      <c r="AL97" s="93"/>
      <c r="AM97" s="92"/>
      <c r="AN97" s="150"/>
      <c r="AO97" s="92"/>
      <c r="AP97" s="92"/>
      <c r="AQ97" s="106"/>
      <c r="AR97" s="92"/>
      <c r="AS97" s="92"/>
      <c r="AT97" s="92"/>
      <c r="AU97" s="106"/>
      <c r="AV97" s="92"/>
      <c r="AW97" s="106"/>
      <c r="AX97" s="151"/>
      <c r="AY97" s="92"/>
      <c r="AZ97" s="94"/>
    </row>
    <row r="98" spans="1:52" x14ac:dyDescent="0.2">
      <c r="A98" s="91" t="s">
        <v>120</v>
      </c>
      <c r="B98" s="92"/>
      <c r="C98" s="92"/>
      <c r="D98" s="92"/>
      <c r="E98" s="92"/>
      <c r="F98" s="106"/>
      <c r="G98" s="92"/>
      <c r="H98" s="106"/>
      <c r="I98" s="92"/>
      <c r="J98" s="92"/>
      <c r="K98" s="92"/>
      <c r="L98" s="92"/>
      <c r="M98" s="92"/>
      <c r="N98" s="92"/>
      <c r="O98" s="92"/>
      <c r="P98" s="92"/>
      <c r="Q98" s="106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3"/>
      <c r="AK98" s="92"/>
      <c r="AL98" s="93"/>
      <c r="AM98" s="92"/>
      <c r="AN98" s="150"/>
      <c r="AO98" s="92"/>
      <c r="AP98" s="92"/>
      <c r="AQ98" s="106"/>
      <c r="AR98" s="92"/>
      <c r="AS98" s="92"/>
      <c r="AT98" s="92"/>
      <c r="AU98" s="106"/>
      <c r="AV98" s="92"/>
      <c r="AW98" s="106"/>
      <c r="AX98" s="151"/>
      <c r="AY98" s="92"/>
      <c r="AZ98" s="94"/>
    </row>
    <row r="99" spans="1:52" x14ac:dyDescent="0.2">
      <c r="A99" s="91" t="s">
        <v>121</v>
      </c>
      <c r="B99" s="92"/>
      <c r="C99" s="92"/>
      <c r="D99" s="92"/>
      <c r="E99" s="92"/>
      <c r="F99" s="106"/>
      <c r="G99" s="92"/>
      <c r="H99" s="106"/>
      <c r="I99" s="92"/>
      <c r="J99" s="92"/>
      <c r="K99" s="92"/>
      <c r="L99" s="92"/>
      <c r="M99" s="92"/>
      <c r="N99" s="92"/>
      <c r="O99" s="92"/>
      <c r="P99" s="92"/>
      <c r="Q99" s="106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3"/>
      <c r="AK99" s="92"/>
      <c r="AL99" s="93"/>
      <c r="AM99" s="92"/>
      <c r="AN99" s="150"/>
      <c r="AO99" s="92"/>
      <c r="AP99" s="92"/>
      <c r="AQ99" s="106"/>
      <c r="AR99" s="92"/>
      <c r="AS99" s="92"/>
      <c r="AT99" s="92"/>
      <c r="AU99" s="106"/>
      <c r="AV99" s="92"/>
      <c r="AW99" s="106"/>
      <c r="AX99" s="151"/>
      <c r="AY99" s="92"/>
      <c r="AZ99" s="94"/>
    </row>
    <row r="100" spans="1:52" x14ac:dyDescent="0.2">
      <c r="A100" s="95"/>
      <c r="B100" s="96"/>
      <c r="C100" s="97"/>
      <c r="D100" s="98"/>
      <c r="E100" s="99"/>
      <c r="F100" s="98"/>
      <c r="G100" s="99"/>
      <c r="H100" s="98"/>
      <c r="I100" s="99"/>
      <c r="J100" s="99"/>
      <c r="K100" s="99"/>
      <c r="L100" s="99"/>
      <c r="M100" s="99"/>
      <c r="N100" s="99"/>
      <c r="O100" s="99"/>
      <c r="P100" s="99"/>
      <c r="Q100" s="98"/>
      <c r="R100" s="99"/>
      <c r="S100" s="99"/>
      <c r="T100" s="99"/>
      <c r="U100" s="98"/>
      <c r="V100" s="99"/>
      <c r="W100" s="98"/>
      <c r="X100" s="99"/>
      <c r="Y100" s="96"/>
      <c r="Z100" s="96"/>
      <c r="AA100" s="96"/>
      <c r="AB100" s="96"/>
      <c r="AC100" s="96"/>
      <c r="AD100" s="96"/>
      <c r="AE100" s="98"/>
      <c r="AF100" s="99"/>
      <c r="AG100" s="99"/>
      <c r="AH100" s="99"/>
      <c r="AI100" s="99"/>
      <c r="AJ100" s="100"/>
      <c r="AK100" s="99"/>
      <c r="AL100" s="100"/>
      <c r="AM100" s="99"/>
      <c r="AN100" s="100"/>
      <c r="AO100" s="99"/>
      <c r="AP100" s="99"/>
      <c r="AQ100" s="98"/>
      <c r="AR100" s="99"/>
      <c r="AS100" s="99"/>
      <c r="AT100" s="99"/>
      <c r="AU100" s="98"/>
      <c r="AV100" s="99"/>
      <c r="AW100" s="98"/>
      <c r="AX100" s="99"/>
      <c r="AY100" s="99"/>
      <c r="AZ100" s="101"/>
    </row>
    <row r="101" spans="1:52" x14ac:dyDescent="0.2">
      <c r="B101" s="103"/>
      <c r="C101" s="72"/>
      <c r="D101" s="73"/>
      <c r="E101" s="74"/>
      <c r="F101" s="73"/>
      <c r="G101" s="74"/>
      <c r="H101" s="73"/>
      <c r="I101" s="74"/>
      <c r="J101" s="74"/>
      <c r="K101" s="74"/>
      <c r="L101" s="74"/>
      <c r="M101" s="74"/>
      <c r="N101" s="74"/>
      <c r="O101" s="74"/>
      <c r="P101" s="74"/>
      <c r="Q101" s="73"/>
      <c r="R101" s="74"/>
      <c r="S101" s="74"/>
      <c r="T101" s="74"/>
      <c r="U101" s="159"/>
      <c r="V101" s="160"/>
      <c r="W101" s="159"/>
      <c r="X101" s="160"/>
      <c r="Y101" s="72"/>
      <c r="Z101" s="72"/>
      <c r="AA101" s="72"/>
      <c r="AB101" s="72"/>
      <c r="AC101" s="72"/>
      <c r="AD101" s="72"/>
      <c r="AE101" s="75"/>
      <c r="AF101" s="74"/>
      <c r="AG101" s="74"/>
      <c r="AH101" s="74"/>
      <c r="AI101" s="74"/>
      <c r="AJ101" s="73"/>
      <c r="AK101" s="74"/>
      <c r="AL101" s="73"/>
      <c r="AM101" s="74"/>
      <c r="AN101" s="75"/>
      <c r="AO101" s="74"/>
      <c r="AP101" s="74"/>
      <c r="AQ101" s="73"/>
      <c r="AR101" s="74"/>
      <c r="AS101" s="74"/>
      <c r="AT101" s="74"/>
      <c r="AU101" s="73"/>
      <c r="AV101" s="74"/>
      <c r="AW101" s="73"/>
      <c r="AX101" s="74"/>
      <c r="AY101" s="74"/>
      <c r="AZ101" s="74"/>
    </row>
    <row r="102" spans="1:52" x14ac:dyDescent="0.2">
      <c r="A102" s="4"/>
      <c r="B102" s="4"/>
      <c r="C102" s="161"/>
      <c r="D102" s="162"/>
      <c r="E102" s="163"/>
      <c r="F102" s="162"/>
      <c r="G102" s="163"/>
      <c r="H102" s="162"/>
      <c r="I102" s="163"/>
      <c r="J102" s="163"/>
      <c r="K102" s="163"/>
      <c r="L102" s="163"/>
      <c r="M102" s="163"/>
      <c r="N102" s="163"/>
      <c r="O102" s="163"/>
      <c r="P102" s="163"/>
      <c r="Q102" s="162"/>
      <c r="R102" s="164"/>
      <c r="S102" s="163"/>
      <c r="T102" s="163"/>
      <c r="U102" s="162"/>
      <c r="V102" s="164"/>
      <c r="W102" s="162"/>
      <c r="X102" s="164"/>
      <c r="Y102" s="165"/>
      <c r="Z102" s="165"/>
      <c r="AA102" s="165"/>
      <c r="AB102" s="165"/>
      <c r="AC102" s="165"/>
      <c r="AD102" s="165"/>
      <c r="AE102" s="162"/>
      <c r="AF102" s="162"/>
      <c r="AG102" s="162"/>
      <c r="AH102" s="162"/>
      <c r="AI102" s="162"/>
      <c r="AJ102" s="162"/>
      <c r="AK102" s="166"/>
      <c r="AL102" s="162"/>
      <c r="AM102" s="166"/>
      <c r="AN102" s="163"/>
      <c r="AO102" s="163"/>
      <c r="AP102" s="162"/>
      <c r="AQ102" s="162"/>
      <c r="AR102" s="166"/>
      <c r="AS102" s="162"/>
      <c r="AT102" s="162"/>
      <c r="AU102" s="162"/>
      <c r="AV102" s="166"/>
      <c r="AW102" s="162"/>
      <c r="AX102" s="164"/>
      <c r="AY102" s="163"/>
      <c r="AZ102" s="163"/>
    </row>
    <row r="103" spans="1:52" x14ac:dyDescent="0.2">
      <c r="A103" s="4"/>
      <c r="B103" s="4"/>
      <c r="C103" s="161"/>
      <c r="D103" s="162"/>
      <c r="E103" s="163"/>
      <c r="F103" s="162"/>
      <c r="G103" s="163"/>
      <c r="H103" s="162"/>
      <c r="I103" s="163"/>
      <c r="J103" s="163"/>
      <c r="K103" s="163"/>
      <c r="L103" s="163"/>
      <c r="M103" s="163"/>
      <c r="N103" s="163"/>
      <c r="O103" s="163"/>
      <c r="P103" s="163"/>
      <c r="Q103" s="162"/>
      <c r="R103" s="164"/>
      <c r="S103" s="163"/>
      <c r="T103" s="163"/>
      <c r="U103" s="162"/>
      <c r="V103" s="164"/>
      <c r="W103" s="162"/>
      <c r="X103" s="164"/>
      <c r="Y103" s="165"/>
      <c r="Z103" s="165"/>
      <c r="AA103" s="165"/>
      <c r="AB103" s="165"/>
      <c r="AC103" s="165"/>
      <c r="AD103" s="165"/>
      <c r="AE103" s="162"/>
      <c r="AF103" s="162"/>
      <c r="AG103" s="162"/>
      <c r="AH103" s="162"/>
      <c r="AI103" s="162"/>
      <c r="AJ103" s="162"/>
      <c r="AK103" s="166"/>
      <c r="AL103" s="162"/>
      <c r="AM103" s="166"/>
      <c r="AN103" s="163"/>
      <c r="AO103" s="163"/>
      <c r="AP103" s="162"/>
      <c r="AQ103" s="162"/>
      <c r="AR103" s="166"/>
      <c r="AS103" s="162"/>
      <c r="AT103" s="162"/>
      <c r="AU103" s="162"/>
      <c r="AV103" s="166"/>
      <c r="AW103" s="162"/>
      <c r="AX103" s="164"/>
      <c r="AY103" s="163"/>
      <c r="AZ103" s="163"/>
    </row>
    <row r="104" spans="1:52" x14ac:dyDescent="0.2">
      <c r="A104" s="4"/>
      <c r="B104" s="4"/>
      <c r="C104" s="161"/>
      <c r="D104" s="162"/>
      <c r="E104" s="163"/>
      <c r="F104" s="162"/>
      <c r="G104" s="163"/>
      <c r="H104" s="162"/>
      <c r="I104" s="163"/>
      <c r="J104" s="163"/>
      <c r="K104" s="163"/>
      <c r="L104" s="163"/>
      <c r="M104" s="163"/>
      <c r="N104" s="163"/>
      <c r="O104" s="163"/>
      <c r="P104" s="163"/>
      <c r="Q104" s="162"/>
      <c r="R104" s="164"/>
      <c r="S104" s="163"/>
      <c r="T104" s="163"/>
      <c r="U104" s="162"/>
      <c r="V104" s="164"/>
      <c r="W104" s="162"/>
      <c r="X104" s="164"/>
      <c r="Y104" s="165"/>
      <c r="Z104" s="165"/>
      <c r="AA104" s="165"/>
      <c r="AB104" s="165"/>
      <c r="AC104" s="165"/>
      <c r="AD104" s="165"/>
      <c r="AE104" s="162"/>
      <c r="AF104" s="162"/>
      <c r="AG104" s="162"/>
      <c r="AH104" s="162"/>
      <c r="AI104" s="162"/>
      <c r="AJ104" s="162"/>
      <c r="AK104" s="166"/>
      <c r="AL104" s="162"/>
      <c r="AM104" s="166"/>
      <c r="AN104" s="163"/>
      <c r="AO104" s="163"/>
      <c r="AP104" s="162"/>
      <c r="AQ104" s="162"/>
      <c r="AR104" s="166"/>
      <c r="AS104" s="162"/>
      <c r="AT104" s="162"/>
      <c r="AU104" s="162"/>
      <c r="AV104" s="166"/>
      <c r="AW104" s="162"/>
      <c r="AX104" s="164"/>
      <c r="AY104" s="163"/>
      <c r="AZ104" s="163"/>
    </row>
    <row r="105" spans="1:52" x14ac:dyDescent="0.2">
      <c r="A105" s="4"/>
      <c r="B105" s="4"/>
      <c r="C105" s="161"/>
      <c r="D105" s="162"/>
      <c r="E105" s="163"/>
      <c r="F105" s="162"/>
      <c r="G105" s="163"/>
      <c r="H105" s="162"/>
      <c r="I105" s="163"/>
      <c r="J105" s="163"/>
      <c r="K105" s="163"/>
      <c r="L105" s="163"/>
      <c r="M105" s="163"/>
      <c r="N105" s="163"/>
      <c r="O105" s="163"/>
      <c r="P105" s="163"/>
      <c r="Q105" s="162"/>
      <c r="R105" s="164"/>
      <c r="S105" s="163"/>
      <c r="T105" s="163"/>
      <c r="U105" s="162"/>
      <c r="V105" s="164"/>
      <c r="W105" s="162"/>
      <c r="X105" s="164"/>
      <c r="Y105" s="165"/>
      <c r="Z105" s="165"/>
      <c r="AA105" s="165"/>
      <c r="AB105" s="165"/>
      <c r="AC105" s="165"/>
      <c r="AD105" s="165"/>
      <c r="AE105" s="162"/>
      <c r="AF105" s="162"/>
      <c r="AG105" s="162"/>
      <c r="AH105" s="162"/>
      <c r="AI105" s="162"/>
      <c r="AJ105" s="162"/>
      <c r="AK105" s="166"/>
      <c r="AL105" s="162"/>
      <c r="AM105" s="166"/>
      <c r="AN105" s="163"/>
      <c r="AO105" s="163"/>
      <c r="AP105" s="162"/>
      <c r="AQ105" s="162"/>
      <c r="AR105" s="166"/>
      <c r="AS105" s="162"/>
      <c r="AT105" s="162"/>
      <c r="AU105" s="162"/>
      <c r="AV105" s="166"/>
      <c r="AW105" s="162"/>
      <c r="AX105" s="164"/>
      <c r="AY105" s="163"/>
      <c r="AZ105" s="163"/>
    </row>
  </sheetData>
  <sheetProtection password="F4BB" sheet="1" formatCells="0" formatColumns="0" formatRows="0"/>
  <mergeCells count="9">
    <mergeCell ref="AJ4:AM4"/>
    <mergeCell ref="AN4:AP4"/>
    <mergeCell ref="AQ4:AT4"/>
    <mergeCell ref="AU4:AZ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5" fitToWidth="4" fitToHeight="6" orientation="landscape" r:id="rId1"/>
  <headerFooter alignWithMargins="0">
    <oddFooter>Page &amp;P of &amp;N</oddFooter>
  </headerFooter>
  <colBreaks count="3" manualBreakCount="3">
    <brk id="16" max="99" man="1"/>
    <brk id="30" max="99" man="1"/>
    <brk id="39" max="9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workbookViewId="0">
      <pane ySplit="3" topLeftCell="A34" activePane="bottomLeft" state="frozen"/>
      <selection pane="bottomLeft"/>
    </sheetView>
  </sheetViews>
  <sheetFormatPr defaultColWidth="11.42578125" defaultRowHeight="15" x14ac:dyDescent="0.25"/>
  <cols>
    <col min="1" max="1" width="33.28515625" style="178" customWidth="1"/>
    <col min="2" max="2" width="5.5703125" style="204" bestFit="1" customWidth="1"/>
    <col min="3" max="3" width="8.42578125" style="205" bestFit="1" customWidth="1"/>
    <col min="4" max="4" width="9.7109375" style="205" bestFit="1" customWidth="1"/>
    <col min="5" max="5" width="9.42578125" style="205" bestFit="1" customWidth="1"/>
    <col min="6" max="6" width="12.42578125" style="205" customWidth="1"/>
    <col min="7" max="7" width="9.28515625" style="205" customWidth="1"/>
    <col min="8" max="8" width="12.28515625" style="205" customWidth="1"/>
    <col min="9" max="9" width="8.140625" style="205" bestFit="1" customWidth="1"/>
    <col min="10" max="10" width="9.5703125" style="184" customWidth="1"/>
    <col min="11" max="12" width="11.28515625" style="206" bestFit="1" customWidth="1"/>
    <col min="13" max="13" width="11.7109375" style="207" bestFit="1" customWidth="1"/>
    <col min="14" max="14" width="9.7109375" style="208" bestFit="1" customWidth="1"/>
    <col min="15" max="16" width="8.28515625" style="208" bestFit="1" customWidth="1"/>
    <col min="17" max="19" width="10.5703125" style="208" bestFit="1" customWidth="1"/>
    <col min="20" max="16384" width="11.42578125" style="184"/>
  </cols>
  <sheetData>
    <row r="1" spans="1:19" s="178" customFormat="1" ht="45" x14ac:dyDescent="0.25">
      <c r="A1" s="209" t="s">
        <v>207</v>
      </c>
      <c r="B1" s="210"/>
      <c r="C1" s="211" t="s">
        <v>125</v>
      </c>
      <c r="D1" s="210">
        <v>3604</v>
      </c>
      <c r="E1" s="210">
        <v>4076</v>
      </c>
      <c r="F1" s="210">
        <v>3620</v>
      </c>
      <c r="G1" s="211" t="s">
        <v>126</v>
      </c>
      <c r="H1" s="210">
        <v>4561</v>
      </c>
      <c r="I1" s="210" t="s">
        <v>127</v>
      </c>
      <c r="J1" s="212" t="s">
        <v>128</v>
      </c>
      <c r="K1" s="213" t="s">
        <v>129</v>
      </c>
      <c r="L1" s="213" t="s">
        <v>130</v>
      </c>
      <c r="M1" s="214" t="s">
        <v>131</v>
      </c>
      <c r="N1" s="215" t="s">
        <v>132</v>
      </c>
      <c r="O1" s="215" t="s">
        <v>133</v>
      </c>
      <c r="P1" s="215" t="s">
        <v>134</v>
      </c>
      <c r="Q1" s="215" t="s">
        <v>135</v>
      </c>
      <c r="R1" s="215" t="s">
        <v>136</v>
      </c>
      <c r="S1" s="215" t="s">
        <v>200</v>
      </c>
    </row>
    <row r="2" spans="1:19" s="219" customFormat="1" ht="30" x14ac:dyDescent="0.25">
      <c r="A2" s="216" t="s">
        <v>208</v>
      </c>
      <c r="B2" s="212"/>
      <c r="C2" s="217">
        <v>14</v>
      </c>
      <c r="D2" s="212">
        <v>77</v>
      </c>
      <c r="E2" s="212">
        <v>19.100000000000001</v>
      </c>
      <c r="F2" s="212">
        <v>50</v>
      </c>
      <c r="G2" s="217">
        <v>7.5</v>
      </c>
      <c r="H2" s="212" t="s">
        <v>209</v>
      </c>
      <c r="I2" s="212"/>
      <c r="J2" s="216"/>
      <c r="K2" s="218"/>
      <c r="L2" s="218"/>
      <c r="M2" s="214"/>
      <c r="N2" s="215"/>
      <c r="O2" s="215"/>
      <c r="P2" s="215"/>
      <c r="Q2" s="215"/>
      <c r="R2" s="215"/>
      <c r="S2" s="215"/>
    </row>
    <row r="3" spans="1:19" s="178" customFormat="1" x14ac:dyDescent="0.25">
      <c r="A3" s="209"/>
      <c r="B3" s="210"/>
      <c r="C3" s="211" t="s">
        <v>137</v>
      </c>
      <c r="D3" s="210" t="s">
        <v>138</v>
      </c>
      <c r="E3" s="210" t="s">
        <v>139</v>
      </c>
      <c r="F3" s="210" t="s">
        <v>140</v>
      </c>
      <c r="G3" s="211"/>
      <c r="H3" s="210" t="s">
        <v>141</v>
      </c>
      <c r="I3" s="210"/>
      <c r="J3" s="209"/>
      <c r="K3" s="213"/>
      <c r="L3" s="213"/>
      <c r="M3" s="214"/>
      <c r="N3" s="215"/>
      <c r="O3" s="215"/>
      <c r="P3" s="215"/>
      <c r="Q3" s="215"/>
      <c r="R3" s="215"/>
      <c r="S3" s="215"/>
    </row>
    <row r="4" spans="1:19" x14ac:dyDescent="0.25">
      <c r="A4" s="179" t="s">
        <v>142</v>
      </c>
      <c r="B4" s="180">
        <v>2018</v>
      </c>
      <c r="C4" s="181"/>
      <c r="D4" s="181"/>
      <c r="E4" s="181"/>
      <c r="F4" s="181"/>
      <c r="G4" s="181"/>
      <c r="H4" s="181"/>
      <c r="I4" s="181"/>
      <c r="J4" s="182"/>
      <c r="K4" s="181"/>
      <c r="L4" s="181"/>
      <c r="M4" s="183"/>
      <c r="N4" s="183"/>
      <c r="O4" s="183"/>
      <c r="P4" s="183"/>
      <c r="Q4" s="183"/>
      <c r="R4" s="183"/>
      <c r="S4" s="183"/>
    </row>
    <row r="5" spans="1:19" x14ac:dyDescent="0.25">
      <c r="A5" s="185" t="s">
        <v>142</v>
      </c>
      <c r="B5" s="186">
        <v>2019</v>
      </c>
      <c r="C5" s="187">
        <v>13.972</v>
      </c>
      <c r="D5" s="187">
        <v>19.794</v>
      </c>
      <c r="E5" s="187">
        <v>16.152000000000001</v>
      </c>
      <c r="F5" s="187">
        <v>13.318</v>
      </c>
      <c r="G5" s="187">
        <v>0</v>
      </c>
      <c r="H5" s="187">
        <v>18.2622</v>
      </c>
      <c r="I5" s="187"/>
      <c r="J5" s="188"/>
      <c r="K5" s="187"/>
      <c r="L5" s="187"/>
      <c r="M5" s="189"/>
      <c r="N5" s="189"/>
      <c r="O5" s="189"/>
      <c r="P5" s="189"/>
      <c r="Q5" s="189"/>
      <c r="R5" s="189"/>
      <c r="S5" s="189"/>
    </row>
    <row r="6" spans="1:19" x14ac:dyDescent="0.25">
      <c r="A6" s="179" t="s">
        <v>201</v>
      </c>
      <c r="B6" s="180">
        <v>2018</v>
      </c>
      <c r="C6" s="181"/>
      <c r="D6" s="181"/>
      <c r="E6" s="181"/>
      <c r="F6" s="181"/>
      <c r="G6" s="181"/>
      <c r="H6" s="181"/>
      <c r="I6" s="181"/>
      <c r="J6" s="182"/>
      <c r="K6" s="181"/>
      <c r="L6" s="181"/>
      <c r="M6" s="183"/>
      <c r="N6" s="183"/>
      <c r="O6" s="183"/>
      <c r="P6" s="183"/>
      <c r="Q6" s="183"/>
      <c r="R6" s="183"/>
      <c r="S6" s="183"/>
    </row>
    <row r="7" spans="1:19" x14ac:dyDescent="0.25">
      <c r="A7" s="185" t="s">
        <v>201</v>
      </c>
      <c r="B7" s="186">
        <v>2019</v>
      </c>
      <c r="C7" s="187">
        <v>13.8</v>
      </c>
      <c r="D7" s="187">
        <v>19.63</v>
      </c>
      <c r="E7" s="187">
        <v>15.9</v>
      </c>
      <c r="F7" s="187">
        <v>13.21</v>
      </c>
      <c r="G7" s="187">
        <v>22.466000000000001</v>
      </c>
      <c r="H7" s="187">
        <v>18.5</v>
      </c>
      <c r="I7" s="187"/>
      <c r="J7" s="188"/>
      <c r="K7" s="187"/>
      <c r="L7" s="187"/>
      <c r="M7" s="189"/>
      <c r="N7" s="189"/>
      <c r="O7" s="189"/>
      <c r="P7" s="189"/>
      <c r="Q7" s="189"/>
      <c r="R7" s="189"/>
      <c r="S7" s="189"/>
    </row>
    <row r="8" spans="1:19" x14ac:dyDescent="0.25">
      <c r="A8" s="179" t="s">
        <v>144</v>
      </c>
      <c r="B8" s="180">
        <v>2018</v>
      </c>
      <c r="C8" s="181"/>
      <c r="D8" s="181"/>
      <c r="E8" s="181"/>
      <c r="F8" s="181"/>
      <c r="G8" s="181"/>
      <c r="H8" s="181"/>
      <c r="I8" s="181"/>
      <c r="J8" s="182"/>
      <c r="K8" s="181"/>
      <c r="L8" s="181"/>
      <c r="M8" s="183"/>
      <c r="N8" s="183"/>
      <c r="O8" s="183"/>
      <c r="P8" s="183"/>
      <c r="Q8" s="183"/>
      <c r="R8" s="183"/>
      <c r="S8" s="183"/>
    </row>
    <row r="9" spans="1:19" x14ac:dyDescent="0.25">
      <c r="A9" s="185" t="s">
        <v>144</v>
      </c>
      <c r="B9" s="186">
        <v>2019</v>
      </c>
      <c r="C9" s="187">
        <v>13.567</v>
      </c>
      <c r="D9" s="187">
        <v>19.219000000000001</v>
      </c>
      <c r="E9" s="187">
        <v>15.244999999999999</v>
      </c>
      <c r="F9" s="187">
        <v>12.933</v>
      </c>
      <c r="G9" s="187">
        <v>0</v>
      </c>
      <c r="H9" s="187">
        <v>17.581</v>
      </c>
      <c r="I9" s="187"/>
      <c r="J9" s="188"/>
      <c r="K9" s="187"/>
      <c r="L9" s="187"/>
      <c r="M9" s="187"/>
      <c r="N9" s="187"/>
      <c r="O9" s="187"/>
      <c r="P9" s="187"/>
      <c r="Q9" s="189"/>
      <c r="R9" s="189"/>
      <c r="S9" s="189"/>
    </row>
    <row r="10" spans="1:19" x14ac:dyDescent="0.25">
      <c r="A10" s="179" t="s">
        <v>145</v>
      </c>
      <c r="B10" s="180">
        <v>2018</v>
      </c>
      <c r="C10" s="181"/>
      <c r="D10" s="181"/>
      <c r="E10" s="181"/>
      <c r="F10" s="181"/>
      <c r="G10" s="181"/>
      <c r="H10" s="181"/>
      <c r="I10" s="181"/>
      <c r="J10" s="182"/>
      <c r="K10" s="181"/>
      <c r="L10" s="181"/>
      <c r="M10" s="183"/>
      <c r="N10" s="183"/>
      <c r="O10" s="183"/>
      <c r="P10" s="183"/>
      <c r="Q10" s="183"/>
      <c r="R10" s="183"/>
      <c r="S10" s="183"/>
    </row>
    <row r="11" spans="1:19" x14ac:dyDescent="0.25">
      <c r="A11" s="185" t="s">
        <v>145</v>
      </c>
      <c r="B11" s="186">
        <v>2019</v>
      </c>
      <c r="C11" s="187">
        <v>14.018000000000001</v>
      </c>
      <c r="D11" s="187">
        <v>19.492000000000001</v>
      </c>
      <c r="E11" s="187">
        <v>15.462</v>
      </c>
      <c r="F11" s="187">
        <v>13.119</v>
      </c>
      <c r="G11" s="187">
        <v>0</v>
      </c>
      <c r="H11" s="187">
        <v>17.931999999999999</v>
      </c>
      <c r="I11" s="187"/>
      <c r="J11" s="188"/>
      <c r="K11" s="187"/>
      <c r="L11" s="187"/>
      <c r="M11" s="189"/>
      <c r="N11" s="189"/>
      <c r="O11" s="189"/>
      <c r="P11" s="189"/>
      <c r="Q11" s="189"/>
      <c r="R11" s="189"/>
      <c r="S11" s="189"/>
    </row>
    <row r="12" spans="1:19" x14ac:dyDescent="0.25">
      <c r="A12" s="179" t="s">
        <v>146</v>
      </c>
      <c r="B12" s="180">
        <v>2018</v>
      </c>
      <c r="C12" s="181"/>
      <c r="D12" s="181"/>
      <c r="E12" s="181"/>
      <c r="F12" s="181"/>
      <c r="G12" s="181"/>
      <c r="H12" s="181"/>
      <c r="I12" s="181"/>
      <c r="J12" s="182"/>
      <c r="K12" s="181"/>
      <c r="L12" s="181"/>
      <c r="M12" s="183"/>
      <c r="N12" s="183"/>
      <c r="O12" s="183"/>
      <c r="P12" s="183"/>
      <c r="Q12" s="183"/>
      <c r="R12" s="183"/>
      <c r="S12" s="183"/>
    </row>
    <row r="13" spans="1:19" x14ac:dyDescent="0.25">
      <c r="A13" s="185" t="s">
        <v>146</v>
      </c>
      <c r="B13" s="186">
        <v>2019</v>
      </c>
      <c r="C13" s="187">
        <v>13.83</v>
      </c>
      <c r="D13" s="187">
        <v>19.600000000000001</v>
      </c>
      <c r="E13" s="187">
        <v>15.88</v>
      </c>
      <c r="F13" s="187">
        <v>13.21</v>
      </c>
      <c r="G13" s="187">
        <v>22.44</v>
      </c>
      <c r="H13" s="187">
        <v>18.48</v>
      </c>
      <c r="I13" s="187"/>
      <c r="J13" s="188"/>
      <c r="K13" s="187"/>
      <c r="L13" s="187"/>
      <c r="M13" s="189"/>
      <c r="N13" s="189"/>
      <c r="O13" s="189"/>
      <c r="P13" s="189"/>
      <c r="Q13" s="189"/>
      <c r="R13" s="189"/>
      <c r="S13" s="189"/>
    </row>
    <row r="14" spans="1:19" x14ac:dyDescent="0.25">
      <c r="A14" s="179" t="s">
        <v>147</v>
      </c>
      <c r="B14" s="180">
        <v>2018</v>
      </c>
      <c r="C14" s="181"/>
      <c r="D14" s="181"/>
      <c r="E14" s="181"/>
      <c r="F14" s="181"/>
      <c r="G14" s="181"/>
      <c r="H14" s="181"/>
      <c r="I14" s="181"/>
      <c r="J14" s="182"/>
      <c r="K14" s="181"/>
      <c r="L14" s="181"/>
      <c r="M14" s="183"/>
      <c r="N14" s="183"/>
      <c r="O14" s="183"/>
      <c r="P14" s="183"/>
      <c r="Q14" s="183"/>
      <c r="R14" s="183"/>
      <c r="S14" s="183"/>
    </row>
    <row r="15" spans="1:19" x14ac:dyDescent="0.25">
      <c r="A15" s="179" t="s">
        <v>148</v>
      </c>
      <c r="B15" s="180">
        <v>2018</v>
      </c>
      <c r="C15" s="181"/>
      <c r="D15" s="181"/>
      <c r="E15" s="181"/>
      <c r="F15" s="181"/>
      <c r="G15" s="181"/>
      <c r="H15" s="181"/>
      <c r="I15" s="181"/>
      <c r="J15" s="182"/>
      <c r="K15" s="181"/>
      <c r="L15" s="181"/>
      <c r="M15" s="183"/>
      <c r="N15" s="183"/>
      <c r="O15" s="183"/>
      <c r="P15" s="183"/>
      <c r="Q15" s="183"/>
      <c r="R15" s="183"/>
      <c r="S15" s="183"/>
    </row>
    <row r="16" spans="1:19" x14ac:dyDescent="0.25">
      <c r="A16" s="179" t="s">
        <v>149</v>
      </c>
      <c r="B16" s="180">
        <v>2018</v>
      </c>
      <c r="C16" s="181"/>
      <c r="D16" s="181"/>
      <c r="E16" s="181"/>
      <c r="F16" s="181"/>
      <c r="G16" s="181"/>
      <c r="H16" s="181"/>
      <c r="I16" s="181"/>
      <c r="J16" s="182"/>
      <c r="K16" s="181"/>
      <c r="L16" s="181"/>
      <c r="M16" s="183"/>
      <c r="N16" s="183"/>
      <c r="O16" s="183"/>
      <c r="P16" s="183"/>
      <c r="Q16" s="183"/>
      <c r="R16" s="183"/>
      <c r="S16" s="183"/>
    </row>
    <row r="17" spans="1:19" ht="90" x14ac:dyDescent="0.25">
      <c r="A17" s="190" t="s">
        <v>210</v>
      </c>
      <c r="B17" s="180">
        <v>2018</v>
      </c>
      <c r="C17" s="181"/>
      <c r="D17" s="181"/>
      <c r="E17" s="181"/>
      <c r="F17" s="181"/>
      <c r="G17" s="181"/>
      <c r="H17" s="181"/>
      <c r="I17" s="181"/>
      <c r="J17" s="182"/>
      <c r="K17" s="181"/>
      <c r="L17" s="181"/>
      <c r="M17" s="183"/>
      <c r="N17" s="183"/>
      <c r="O17" s="183"/>
      <c r="P17" s="183"/>
      <c r="Q17" s="183"/>
      <c r="R17" s="183"/>
      <c r="S17" s="183"/>
    </row>
    <row r="18" spans="1:19" x14ac:dyDescent="0.25">
      <c r="A18" s="179" t="s">
        <v>150</v>
      </c>
      <c r="B18" s="180">
        <v>2018</v>
      </c>
      <c r="C18" s="181"/>
      <c r="D18" s="181"/>
      <c r="E18" s="181"/>
      <c r="F18" s="181"/>
      <c r="G18" s="181"/>
      <c r="H18" s="181"/>
      <c r="I18" s="181"/>
      <c r="J18" s="182"/>
      <c r="K18" s="181"/>
      <c r="L18" s="181"/>
      <c r="M18" s="183"/>
      <c r="N18" s="183"/>
      <c r="O18" s="183"/>
      <c r="P18" s="183"/>
      <c r="Q18" s="183"/>
      <c r="R18" s="183"/>
      <c r="S18" s="183"/>
    </row>
    <row r="19" spans="1:19" x14ac:dyDescent="0.25">
      <c r="A19" s="179" t="s">
        <v>151</v>
      </c>
      <c r="B19" s="180">
        <v>2018</v>
      </c>
      <c r="C19" s="181"/>
      <c r="D19" s="181"/>
      <c r="E19" s="181"/>
      <c r="F19" s="181"/>
      <c r="G19" s="181"/>
      <c r="H19" s="181"/>
      <c r="I19" s="181"/>
      <c r="J19" s="182"/>
      <c r="K19" s="181"/>
      <c r="L19" s="181"/>
      <c r="M19" s="183"/>
      <c r="N19" s="183"/>
      <c r="O19" s="183"/>
      <c r="P19" s="183"/>
      <c r="Q19" s="183"/>
      <c r="R19" s="183"/>
      <c r="S19" s="183"/>
    </row>
    <row r="20" spans="1:19" x14ac:dyDescent="0.25">
      <c r="A20" s="179" t="s">
        <v>152</v>
      </c>
      <c r="B20" s="180">
        <v>2018</v>
      </c>
      <c r="C20" s="181"/>
      <c r="D20" s="181"/>
      <c r="E20" s="181"/>
      <c r="F20" s="181"/>
      <c r="G20" s="181"/>
      <c r="H20" s="181"/>
      <c r="I20" s="181"/>
      <c r="J20" s="182"/>
      <c r="K20" s="181"/>
      <c r="L20" s="181"/>
      <c r="M20" s="183"/>
      <c r="N20" s="183"/>
      <c r="O20" s="183"/>
      <c r="P20" s="183"/>
      <c r="Q20" s="183"/>
      <c r="R20" s="183"/>
      <c r="S20" s="183"/>
    </row>
    <row r="21" spans="1:19" ht="60" x14ac:dyDescent="0.25">
      <c r="A21" s="190" t="s">
        <v>211</v>
      </c>
      <c r="B21" s="180">
        <v>2018</v>
      </c>
      <c r="C21" s="181"/>
      <c r="D21" s="181"/>
      <c r="E21" s="181"/>
      <c r="F21" s="181"/>
      <c r="G21" s="181"/>
      <c r="H21" s="181"/>
      <c r="I21" s="181"/>
      <c r="J21" s="182"/>
      <c r="K21" s="181"/>
      <c r="L21" s="181"/>
      <c r="M21" s="183"/>
      <c r="N21" s="183"/>
      <c r="O21" s="183"/>
      <c r="P21" s="183"/>
      <c r="Q21" s="183"/>
      <c r="R21" s="183"/>
      <c r="S21" s="183"/>
    </row>
    <row r="22" spans="1:19" x14ac:dyDescent="0.25">
      <c r="A22" s="185" t="s">
        <v>147</v>
      </c>
      <c r="B22" s="186">
        <v>2019</v>
      </c>
      <c r="C22" s="187">
        <v>13.207000000000001</v>
      </c>
      <c r="D22" s="187">
        <v>18.701000000000001</v>
      </c>
      <c r="E22" s="187">
        <v>10.172000000000001</v>
      </c>
      <c r="F22" s="187">
        <v>12.58</v>
      </c>
      <c r="G22" s="187">
        <v>21.332999999999998</v>
      </c>
      <c r="H22" s="187">
        <v>17.606000000000002</v>
      </c>
      <c r="I22" s="187"/>
      <c r="J22" s="188"/>
      <c r="K22" s="187"/>
      <c r="L22" s="187"/>
      <c r="M22" s="189"/>
      <c r="N22" s="189"/>
      <c r="O22" s="189"/>
      <c r="P22" s="189"/>
      <c r="Q22" s="189"/>
      <c r="R22" s="189"/>
      <c r="S22" s="189"/>
    </row>
    <row r="23" spans="1:19" x14ac:dyDescent="0.25">
      <c r="A23" s="185" t="s">
        <v>148</v>
      </c>
      <c r="B23" s="186">
        <v>2019</v>
      </c>
      <c r="C23" s="187">
        <v>13.557</v>
      </c>
      <c r="D23" s="187">
        <v>19.225000000000001</v>
      </c>
      <c r="E23" s="187">
        <v>15.68</v>
      </c>
      <c r="F23" s="187">
        <v>12.936</v>
      </c>
      <c r="G23" s="187">
        <v>21.92</v>
      </c>
      <c r="H23" s="187">
        <v>18.087</v>
      </c>
      <c r="I23" s="187"/>
      <c r="J23" s="188"/>
      <c r="K23" s="187"/>
      <c r="L23" s="187"/>
      <c r="M23" s="189"/>
      <c r="N23" s="189"/>
      <c r="O23" s="189"/>
      <c r="P23" s="189"/>
      <c r="Q23" s="189"/>
      <c r="R23" s="189"/>
      <c r="S23" s="189"/>
    </row>
    <row r="24" spans="1:19" x14ac:dyDescent="0.25">
      <c r="A24" s="185" t="s">
        <v>149</v>
      </c>
      <c r="B24" s="186">
        <v>2019</v>
      </c>
      <c r="C24" s="220">
        <f>C23</f>
        <v>13.557</v>
      </c>
      <c r="D24" s="220">
        <f t="shared" ref="D24:H24" si="0">D23</f>
        <v>19.225000000000001</v>
      </c>
      <c r="E24" s="220">
        <f t="shared" si="0"/>
        <v>15.68</v>
      </c>
      <c r="F24" s="220">
        <f t="shared" si="0"/>
        <v>12.936</v>
      </c>
      <c r="G24" s="220">
        <f t="shared" si="0"/>
        <v>21.92</v>
      </c>
      <c r="H24" s="220">
        <f t="shared" si="0"/>
        <v>18.087</v>
      </c>
      <c r="I24" s="187"/>
      <c r="J24" s="188"/>
      <c r="K24" s="187"/>
      <c r="L24" s="187"/>
      <c r="M24" s="189"/>
      <c r="N24" s="189"/>
      <c r="O24" s="189"/>
      <c r="P24" s="189"/>
      <c r="Q24" s="189"/>
      <c r="R24" s="189"/>
      <c r="S24" s="189"/>
    </row>
    <row r="25" spans="1:19" ht="90" x14ac:dyDescent="0.25">
      <c r="A25" s="191" t="s">
        <v>212</v>
      </c>
      <c r="B25" s="186">
        <v>2019</v>
      </c>
      <c r="C25" s="187">
        <v>13.85</v>
      </c>
      <c r="D25" s="187">
        <v>19.632000000000001</v>
      </c>
      <c r="E25" s="187">
        <v>16.02</v>
      </c>
      <c r="F25" s="187">
        <v>13.21</v>
      </c>
      <c r="G25" s="187">
        <v>22.413</v>
      </c>
      <c r="H25" s="187">
        <v>18.477</v>
      </c>
      <c r="I25" s="187"/>
      <c r="J25" s="187"/>
      <c r="K25" s="187">
        <f t="shared" ref="K25:S25" si="1">K31:Z31</f>
        <v>0</v>
      </c>
      <c r="L25" s="187">
        <f t="shared" si="1"/>
        <v>0</v>
      </c>
      <c r="M25" s="187">
        <f t="shared" si="1"/>
        <v>0</v>
      </c>
      <c r="N25" s="187">
        <f t="shared" si="1"/>
        <v>0</v>
      </c>
      <c r="O25" s="187">
        <f t="shared" si="1"/>
        <v>0</v>
      </c>
      <c r="P25" s="187">
        <f t="shared" si="1"/>
        <v>0</v>
      </c>
      <c r="Q25" s="187">
        <f t="shared" si="1"/>
        <v>0</v>
      </c>
      <c r="R25" s="187">
        <f t="shared" si="1"/>
        <v>0</v>
      </c>
      <c r="S25" s="187">
        <f t="shared" si="1"/>
        <v>0</v>
      </c>
    </row>
    <row r="26" spans="1:19" x14ac:dyDescent="0.25">
      <c r="A26" s="185" t="s">
        <v>150</v>
      </c>
      <c r="B26" s="186">
        <v>2019</v>
      </c>
      <c r="C26" s="187">
        <v>14.2</v>
      </c>
      <c r="D26" s="187">
        <v>20.117999999999999</v>
      </c>
      <c r="E26" s="187">
        <v>10.946999999999999</v>
      </c>
      <c r="F26" s="187">
        <v>13.54</v>
      </c>
      <c r="G26" s="187">
        <v>22.946000000000002</v>
      </c>
      <c r="H26" s="187">
        <v>18.966000000000001</v>
      </c>
      <c r="I26" s="187"/>
      <c r="J26" s="188"/>
      <c r="K26" s="187"/>
      <c r="L26" s="187"/>
      <c r="M26" s="189"/>
      <c r="N26" s="189"/>
      <c r="O26" s="189"/>
      <c r="P26" s="189"/>
      <c r="Q26" s="189"/>
      <c r="R26" s="189"/>
      <c r="S26" s="189"/>
    </row>
    <row r="27" spans="1:19" x14ac:dyDescent="0.25">
      <c r="A27" s="185" t="s">
        <v>151</v>
      </c>
      <c r="B27" s="186">
        <v>2019</v>
      </c>
      <c r="C27" s="187">
        <v>18.141999999999999</v>
      </c>
      <c r="D27" s="187">
        <v>25.715</v>
      </c>
      <c r="E27" s="187">
        <v>20.984000000000002</v>
      </c>
      <c r="F27" s="187">
        <v>17.302</v>
      </c>
      <c r="G27" s="187">
        <v>29.346</v>
      </c>
      <c r="H27" s="187">
        <v>24.382999999999999</v>
      </c>
      <c r="I27" s="187"/>
      <c r="J27" s="188"/>
      <c r="K27" s="187"/>
      <c r="L27" s="187"/>
      <c r="M27" s="189"/>
      <c r="N27" s="189"/>
      <c r="O27" s="189"/>
      <c r="P27" s="189"/>
      <c r="Q27" s="189"/>
      <c r="R27" s="189"/>
      <c r="S27" s="189"/>
    </row>
    <row r="28" spans="1:19" x14ac:dyDescent="0.25">
      <c r="A28" s="185" t="s">
        <v>152</v>
      </c>
      <c r="B28" s="186">
        <v>2019</v>
      </c>
      <c r="C28" s="220">
        <f>C27</f>
        <v>18.141999999999999</v>
      </c>
      <c r="D28" s="220">
        <f t="shared" ref="D28:H28" si="2">D27</f>
        <v>25.715</v>
      </c>
      <c r="E28" s="220">
        <f t="shared" si="2"/>
        <v>20.984000000000002</v>
      </c>
      <c r="F28" s="220">
        <f t="shared" si="2"/>
        <v>17.302</v>
      </c>
      <c r="G28" s="220">
        <f t="shared" si="2"/>
        <v>29.346</v>
      </c>
      <c r="H28" s="220">
        <f t="shared" si="2"/>
        <v>24.382999999999999</v>
      </c>
      <c r="I28" s="187"/>
      <c r="J28" s="188"/>
      <c r="K28" s="187"/>
      <c r="L28" s="187"/>
      <c r="M28" s="189"/>
      <c r="N28" s="189"/>
      <c r="O28" s="189"/>
      <c r="P28" s="189"/>
      <c r="Q28" s="189"/>
      <c r="R28" s="189"/>
      <c r="S28" s="189"/>
    </row>
    <row r="29" spans="1:19" ht="105" x14ac:dyDescent="0.25">
      <c r="A29" s="191" t="s">
        <v>153</v>
      </c>
      <c r="B29" s="186">
        <v>2019</v>
      </c>
      <c r="C29" s="187">
        <v>13.957000000000001</v>
      </c>
      <c r="D29" s="187">
        <v>25.715</v>
      </c>
      <c r="E29" s="187">
        <v>16.140999999999998</v>
      </c>
      <c r="F29" s="187">
        <v>17.303999999999998</v>
      </c>
      <c r="G29" s="187">
        <v>29.36</v>
      </c>
      <c r="H29" s="187">
        <v>18.619</v>
      </c>
      <c r="I29" s="187"/>
      <c r="J29" s="188"/>
      <c r="K29" s="187"/>
      <c r="L29" s="187"/>
      <c r="M29" s="189"/>
      <c r="N29" s="189"/>
      <c r="O29" s="189"/>
      <c r="P29" s="189"/>
      <c r="Q29" s="189"/>
      <c r="R29" s="189"/>
      <c r="S29" s="189"/>
    </row>
    <row r="30" spans="1:19" x14ac:dyDescent="0.25">
      <c r="A30" s="179" t="s">
        <v>154</v>
      </c>
      <c r="B30" s="180">
        <v>2018</v>
      </c>
      <c r="C30" s="181"/>
      <c r="D30" s="181"/>
      <c r="E30" s="181"/>
      <c r="F30" s="181"/>
      <c r="G30" s="181"/>
      <c r="H30" s="181"/>
      <c r="I30" s="181"/>
      <c r="J30" s="182"/>
      <c r="K30" s="181"/>
      <c r="L30" s="181"/>
      <c r="M30" s="183"/>
      <c r="N30" s="183"/>
      <c r="O30" s="183"/>
      <c r="P30" s="183"/>
      <c r="Q30" s="183"/>
      <c r="R30" s="183"/>
      <c r="S30" s="183"/>
    </row>
    <row r="31" spans="1:19" x14ac:dyDescent="0.25">
      <c r="A31" s="185" t="s">
        <v>154</v>
      </c>
      <c r="B31" s="186">
        <v>2019</v>
      </c>
      <c r="C31" s="187">
        <v>13.85</v>
      </c>
      <c r="D31" s="187">
        <v>19.632000000000001</v>
      </c>
      <c r="E31" s="187">
        <v>16.02</v>
      </c>
      <c r="F31" s="187">
        <v>13.21</v>
      </c>
      <c r="G31" s="187">
        <v>22.413</v>
      </c>
      <c r="H31" s="187">
        <v>18.477</v>
      </c>
      <c r="I31" s="187"/>
      <c r="J31" s="188"/>
      <c r="K31" s="187"/>
      <c r="L31" s="187"/>
      <c r="M31" s="189"/>
      <c r="N31" s="189"/>
      <c r="O31" s="189"/>
      <c r="P31" s="189"/>
      <c r="Q31" s="189"/>
      <c r="R31" s="189"/>
      <c r="S31" s="189"/>
    </row>
    <row r="32" spans="1:19" x14ac:dyDescent="0.25">
      <c r="A32" s="179" t="s">
        <v>155</v>
      </c>
      <c r="B32" s="180">
        <v>2018</v>
      </c>
      <c r="C32" s="181"/>
      <c r="D32" s="181"/>
      <c r="E32" s="181"/>
      <c r="F32" s="181"/>
      <c r="G32" s="181"/>
      <c r="H32" s="181"/>
      <c r="I32" s="181"/>
      <c r="J32" s="182"/>
      <c r="K32" s="181"/>
      <c r="L32" s="181"/>
      <c r="M32" s="183"/>
      <c r="N32" s="183"/>
      <c r="O32" s="183"/>
      <c r="P32" s="183"/>
      <c r="Q32" s="183"/>
      <c r="R32" s="183"/>
      <c r="S32" s="183"/>
    </row>
    <row r="33" spans="1:19" x14ac:dyDescent="0.25">
      <c r="A33" s="185" t="s">
        <v>155</v>
      </c>
      <c r="B33" s="186">
        <v>2019</v>
      </c>
      <c r="C33" s="187">
        <v>14.481</v>
      </c>
      <c r="D33" s="187">
        <v>20.513999999999999</v>
      </c>
      <c r="E33" s="187">
        <v>16.741</v>
      </c>
      <c r="F33" s="187">
        <v>13.804</v>
      </c>
      <c r="G33" s="187">
        <v>0</v>
      </c>
      <c r="H33" s="187">
        <v>19.306999999999999</v>
      </c>
      <c r="I33" s="187">
        <v>23.384</v>
      </c>
      <c r="J33" s="188">
        <v>26.215</v>
      </c>
      <c r="K33" s="187"/>
      <c r="L33" s="187"/>
      <c r="M33" s="189"/>
      <c r="N33" s="189"/>
      <c r="O33" s="189"/>
      <c r="P33" s="189"/>
      <c r="Q33" s="189"/>
      <c r="R33" s="189"/>
      <c r="S33" s="189"/>
    </row>
    <row r="34" spans="1:19" x14ac:dyDescent="0.25">
      <c r="A34" s="179" t="s">
        <v>156</v>
      </c>
      <c r="B34" s="180">
        <v>2018</v>
      </c>
      <c r="C34" s="181"/>
      <c r="D34" s="181"/>
      <c r="E34" s="181"/>
      <c r="F34" s="181"/>
      <c r="G34" s="181"/>
      <c r="H34" s="181"/>
      <c r="I34" s="181"/>
      <c r="J34" s="182"/>
      <c r="K34" s="181"/>
      <c r="L34" s="181"/>
      <c r="M34" s="183"/>
      <c r="N34" s="183"/>
      <c r="O34" s="183"/>
      <c r="P34" s="183"/>
      <c r="Q34" s="183"/>
      <c r="R34" s="183"/>
      <c r="S34" s="183"/>
    </row>
    <row r="35" spans="1:19" x14ac:dyDescent="0.25">
      <c r="A35" s="185" t="s">
        <v>156</v>
      </c>
      <c r="B35" s="186">
        <v>2019</v>
      </c>
      <c r="C35" s="187">
        <v>14.52</v>
      </c>
      <c r="D35" s="187">
        <v>20.64</v>
      </c>
      <c r="E35" s="187">
        <v>16.72</v>
      </c>
      <c r="F35" s="187">
        <v>13.91</v>
      </c>
      <c r="G35" s="187">
        <v>0</v>
      </c>
      <c r="H35" s="187">
        <v>19.46</v>
      </c>
      <c r="I35" s="187"/>
      <c r="J35" s="188"/>
      <c r="K35" s="187"/>
      <c r="L35" s="187"/>
      <c r="M35" s="189"/>
      <c r="N35" s="189"/>
      <c r="O35" s="189"/>
      <c r="P35" s="189"/>
      <c r="Q35" s="189"/>
      <c r="R35" s="189"/>
      <c r="S35" s="189"/>
    </row>
    <row r="36" spans="1:19" x14ac:dyDescent="0.25">
      <c r="A36" s="179" t="s">
        <v>157</v>
      </c>
      <c r="B36" s="180">
        <v>2018</v>
      </c>
      <c r="C36" s="181"/>
      <c r="D36" s="181"/>
      <c r="E36" s="181"/>
      <c r="F36" s="181"/>
      <c r="G36" s="181"/>
      <c r="H36" s="181"/>
      <c r="I36" s="181"/>
      <c r="J36" s="182"/>
      <c r="K36" s="181"/>
      <c r="L36" s="181"/>
      <c r="M36" s="183"/>
      <c r="N36" s="183"/>
      <c r="O36" s="183"/>
      <c r="P36" s="183"/>
      <c r="Q36" s="183"/>
      <c r="R36" s="183"/>
      <c r="S36" s="183"/>
    </row>
    <row r="37" spans="1:19" x14ac:dyDescent="0.25">
      <c r="A37" s="185" t="s">
        <v>157</v>
      </c>
      <c r="B37" s="186">
        <v>2019</v>
      </c>
      <c r="C37" s="187">
        <v>14.25</v>
      </c>
      <c r="D37" s="187">
        <v>20.172000000000001</v>
      </c>
      <c r="E37" s="187">
        <v>10.978999999999999</v>
      </c>
      <c r="F37" s="187">
        <v>13.576000000000001</v>
      </c>
      <c r="G37" s="187">
        <v>23</v>
      </c>
      <c r="H37" s="187">
        <v>12.47</v>
      </c>
      <c r="I37" s="187"/>
      <c r="J37" s="188"/>
      <c r="K37" s="187"/>
      <c r="L37" s="187"/>
      <c r="M37" s="189"/>
      <c r="N37" s="189"/>
      <c r="O37" s="189"/>
      <c r="P37" s="189"/>
      <c r="Q37" s="189"/>
      <c r="R37" s="189"/>
      <c r="S37" s="189"/>
    </row>
    <row r="38" spans="1:19" x14ac:dyDescent="0.25">
      <c r="A38" s="179" t="s">
        <v>158</v>
      </c>
      <c r="B38" s="180">
        <v>2018</v>
      </c>
      <c r="C38" s="181"/>
      <c r="D38" s="181"/>
      <c r="E38" s="181"/>
      <c r="F38" s="181"/>
      <c r="G38" s="181"/>
      <c r="H38" s="181"/>
      <c r="I38" s="181"/>
      <c r="J38" s="182"/>
      <c r="K38" s="181"/>
      <c r="L38" s="181"/>
      <c r="M38" s="183"/>
      <c r="N38" s="183"/>
      <c r="O38" s="183"/>
      <c r="P38" s="183"/>
      <c r="Q38" s="183"/>
      <c r="R38" s="183"/>
      <c r="S38" s="183"/>
    </row>
    <row r="39" spans="1:19" x14ac:dyDescent="0.25">
      <c r="A39" s="185" t="s">
        <v>158</v>
      </c>
      <c r="B39" s="186">
        <v>2019</v>
      </c>
      <c r="C39" s="187">
        <v>14.52</v>
      </c>
      <c r="D39" s="187">
        <v>20.571000000000002</v>
      </c>
      <c r="E39" s="187">
        <v>16.664000000000001</v>
      </c>
      <c r="F39" s="187">
        <v>13.843999999999999</v>
      </c>
      <c r="G39" s="187">
        <v>23.452999999999999</v>
      </c>
      <c r="H39" s="187">
        <v>19.216000000000001</v>
      </c>
      <c r="I39" s="187"/>
      <c r="J39" s="188"/>
      <c r="K39" s="187"/>
      <c r="L39" s="187"/>
      <c r="M39" s="189"/>
      <c r="N39" s="189"/>
      <c r="O39" s="189"/>
      <c r="P39" s="189"/>
      <c r="Q39" s="189"/>
      <c r="R39" s="189"/>
      <c r="S39" s="189"/>
    </row>
    <row r="40" spans="1:19" x14ac:dyDescent="0.25">
      <c r="A40" s="179" t="s">
        <v>159</v>
      </c>
      <c r="B40" s="180">
        <v>2018</v>
      </c>
      <c r="C40" s="181"/>
      <c r="D40" s="181"/>
      <c r="E40" s="181"/>
      <c r="F40" s="181"/>
      <c r="G40" s="181"/>
      <c r="H40" s="181"/>
      <c r="I40" s="181"/>
      <c r="J40" s="182"/>
      <c r="K40" s="181"/>
      <c r="L40" s="181"/>
      <c r="M40" s="183"/>
      <c r="N40" s="183"/>
      <c r="O40" s="183"/>
      <c r="P40" s="183"/>
      <c r="Q40" s="183"/>
      <c r="R40" s="183"/>
      <c r="S40" s="183"/>
    </row>
    <row r="41" spans="1:19" x14ac:dyDescent="0.25">
      <c r="A41" s="185" t="s">
        <v>159</v>
      </c>
      <c r="B41" s="186">
        <v>2019</v>
      </c>
      <c r="C41" s="187">
        <v>14.332000000000001</v>
      </c>
      <c r="D41" s="187">
        <v>20.161000000000001</v>
      </c>
      <c r="E41" s="187">
        <v>16.452999999999999</v>
      </c>
      <c r="F41" s="187">
        <v>13.566000000000001</v>
      </c>
      <c r="G41" s="187">
        <v>0</v>
      </c>
      <c r="H41" s="187">
        <v>18.975999999999999</v>
      </c>
      <c r="I41" s="187">
        <v>22.981999999999999</v>
      </c>
      <c r="J41" s="188">
        <v>25.763999999999999</v>
      </c>
      <c r="K41" s="187"/>
      <c r="L41" s="187"/>
      <c r="M41" s="189"/>
      <c r="N41" s="189"/>
      <c r="O41" s="189"/>
      <c r="P41" s="189"/>
      <c r="Q41" s="189"/>
      <c r="R41" s="189"/>
      <c r="S41" s="189"/>
    </row>
    <row r="42" spans="1:19" x14ac:dyDescent="0.25">
      <c r="A42" s="179" t="s">
        <v>160</v>
      </c>
      <c r="B42" s="180">
        <v>2018</v>
      </c>
      <c r="C42" s="192">
        <f>46.518/1.14*1.15</f>
        <v>46.926052631578948</v>
      </c>
      <c r="D42" s="192"/>
      <c r="E42" s="192"/>
      <c r="F42" s="192"/>
      <c r="G42" s="192"/>
      <c r="H42" s="192"/>
      <c r="I42" s="192"/>
      <c r="J42" s="193"/>
      <c r="K42" s="194">
        <f>($M42/$N42+O42*$C42)/Q42</f>
        <v>39.487959230921874</v>
      </c>
      <c r="L42" s="194">
        <f>($M42/$N42+P42*$C42)/R42</f>
        <v>39.238358781235398</v>
      </c>
      <c r="M42" s="195">
        <f>675300*1.15</f>
        <v>776594.99999999988</v>
      </c>
      <c r="N42" s="196">
        <v>155</v>
      </c>
      <c r="O42" s="196">
        <v>282</v>
      </c>
      <c r="P42" s="196">
        <v>267</v>
      </c>
      <c r="Q42" s="196">
        <v>462</v>
      </c>
      <c r="R42" s="196">
        <v>447</v>
      </c>
      <c r="S42" s="196"/>
    </row>
    <row r="43" spans="1:19" x14ac:dyDescent="0.25">
      <c r="A43" s="185" t="s">
        <v>160</v>
      </c>
      <c r="B43" s="186">
        <v>2019</v>
      </c>
      <c r="C43" s="197">
        <v>50.210999999999999</v>
      </c>
      <c r="D43" s="197"/>
      <c r="E43" s="197"/>
      <c r="F43" s="197"/>
      <c r="G43" s="197"/>
      <c r="H43" s="197"/>
      <c r="I43" s="197"/>
      <c r="J43" s="198"/>
      <c r="K43" s="199">
        <f>($M43/$N43+O43*$C43)/Q43</f>
        <v>42.848655006284041</v>
      </c>
      <c r="L43" s="199">
        <f>($M43/$N43+P43*$C43)/R43</f>
        <v>42.601596449447932</v>
      </c>
      <c r="M43" s="221">
        <f>675300*1.15*1.125</f>
        <v>873669.37499999988</v>
      </c>
      <c r="N43" s="222">
        <v>155</v>
      </c>
      <c r="O43" s="222">
        <v>282</v>
      </c>
      <c r="P43" s="222">
        <v>267</v>
      </c>
      <c r="Q43" s="222">
        <v>462</v>
      </c>
      <c r="R43" s="222">
        <v>447</v>
      </c>
      <c r="S43" s="189"/>
    </row>
    <row r="44" spans="1:19" x14ac:dyDescent="0.25">
      <c r="A44" s="179" t="s">
        <v>161</v>
      </c>
      <c r="B44" s="180">
        <v>2018</v>
      </c>
      <c r="C44" s="192">
        <f>40/1.14*1.15</f>
        <v>40.350877192982459</v>
      </c>
      <c r="D44" s="192"/>
      <c r="E44" s="192"/>
      <c r="F44" s="192"/>
      <c r="G44" s="192"/>
      <c r="H44" s="192"/>
      <c r="I44" s="192"/>
      <c r="J44" s="193"/>
      <c r="K44" s="181"/>
      <c r="L44" s="181"/>
      <c r="M44" s="200"/>
      <c r="N44" s="201"/>
      <c r="O44" s="201"/>
      <c r="P44" s="201"/>
      <c r="Q44" s="201"/>
      <c r="R44" s="201"/>
      <c r="S44" s="201"/>
    </row>
    <row r="45" spans="1:19" x14ac:dyDescent="0.25">
      <c r="A45" s="185" t="s">
        <v>161</v>
      </c>
      <c r="B45" s="186">
        <v>2019</v>
      </c>
      <c r="C45" s="197">
        <v>43.174999999999997</v>
      </c>
      <c r="D45" s="197"/>
      <c r="E45" s="197"/>
      <c r="F45" s="197"/>
      <c r="G45" s="197"/>
      <c r="H45" s="197"/>
      <c r="I45" s="197"/>
      <c r="J45" s="198"/>
      <c r="K45" s="187"/>
      <c r="L45" s="187"/>
      <c r="M45" s="202"/>
      <c r="N45" s="203"/>
      <c r="O45" s="203"/>
      <c r="P45" s="203"/>
      <c r="Q45" s="203"/>
      <c r="R45" s="203"/>
      <c r="S45" s="203"/>
    </row>
    <row r="46" spans="1:19" x14ac:dyDescent="0.25">
      <c r="A46" s="179" t="s">
        <v>162</v>
      </c>
      <c r="B46" s="180">
        <v>2018</v>
      </c>
      <c r="C46" s="192">
        <f>34.471/1.14*1.15</f>
        <v>34.773377192982451</v>
      </c>
      <c r="D46" s="192"/>
      <c r="E46" s="192"/>
      <c r="F46" s="192"/>
      <c r="G46" s="192"/>
      <c r="H46" s="192"/>
      <c r="I46" s="192"/>
      <c r="J46" s="193"/>
      <c r="K46" s="194">
        <f>($M46/$N46+O46*$C46)/Q46</f>
        <v>34.753079798100799</v>
      </c>
      <c r="L46" s="194">
        <f>($M46/$N46+P46*$C46)/R46</f>
        <v>47.91172454160899</v>
      </c>
      <c r="M46" s="195">
        <f>M42</f>
        <v>776594.99999999988</v>
      </c>
      <c r="N46" s="196">
        <v>155</v>
      </c>
      <c r="O46" s="196">
        <v>225.6</v>
      </c>
      <c r="P46" s="196">
        <v>213.6</v>
      </c>
      <c r="Q46" s="196">
        <v>369.9</v>
      </c>
      <c r="R46" s="196">
        <v>259.60000000000002</v>
      </c>
      <c r="S46" s="196"/>
    </row>
    <row r="47" spans="1:19" x14ac:dyDescent="0.25">
      <c r="A47" s="185" t="s">
        <v>162</v>
      </c>
      <c r="B47" s="186">
        <v>2019</v>
      </c>
      <c r="C47" s="197">
        <v>37.207999999999998</v>
      </c>
      <c r="D47" s="197"/>
      <c r="E47" s="197"/>
      <c r="F47" s="197"/>
      <c r="G47" s="197"/>
      <c r="H47" s="197"/>
      <c r="I47" s="197"/>
      <c r="J47" s="198"/>
      <c r="K47" s="199">
        <f>($M47/$N47+O47*$C47)/Q47</f>
        <v>34.91175890238793</v>
      </c>
      <c r="L47" s="199">
        <f>($M47/$N47+P47*$C47)/R47</f>
        <v>34.834703831998269</v>
      </c>
      <c r="M47" s="221">
        <f>M43</f>
        <v>873669.37499999988</v>
      </c>
      <c r="N47" s="222">
        <v>155</v>
      </c>
      <c r="O47" s="222">
        <v>282</v>
      </c>
      <c r="P47" s="222">
        <v>267</v>
      </c>
      <c r="Q47" s="222">
        <v>462</v>
      </c>
      <c r="R47" s="222">
        <v>447</v>
      </c>
      <c r="S47" s="189"/>
    </row>
    <row r="48" spans="1:19" x14ac:dyDescent="0.25">
      <c r="A48" s="223"/>
      <c r="B48" s="224"/>
      <c r="C48" s="225"/>
      <c r="D48" s="225"/>
      <c r="E48" s="225"/>
      <c r="F48" s="225"/>
      <c r="G48" s="225"/>
      <c r="H48" s="225"/>
      <c r="I48" s="225"/>
      <c r="J48" s="226"/>
      <c r="K48" s="227"/>
      <c r="L48" s="227"/>
      <c r="M48" s="228"/>
      <c r="N48" s="229"/>
      <c r="O48" s="229"/>
      <c r="P48" s="229"/>
      <c r="Q48" s="229"/>
      <c r="R48" s="229"/>
      <c r="S48" s="229"/>
    </row>
    <row r="49" spans="1:19" x14ac:dyDescent="0.25">
      <c r="A49" s="179" t="s">
        <v>202</v>
      </c>
      <c r="B49" s="180">
        <v>2018</v>
      </c>
      <c r="C49" s="181"/>
      <c r="D49" s="181"/>
      <c r="E49" s="181"/>
      <c r="F49" s="181"/>
      <c r="G49" s="181"/>
      <c r="H49" s="181"/>
      <c r="I49" s="192"/>
      <c r="J49" s="193"/>
      <c r="K49" s="181"/>
      <c r="L49" s="181"/>
      <c r="M49" s="200"/>
      <c r="N49" s="201"/>
      <c r="O49" s="201"/>
      <c r="P49" s="201"/>
      <c r="Q49" s="201"/>
      <c r="R49" s="201"/>
      <c r="S49" s="201"/>
    </row>
    <row r="50" spans="1:19" x14ac:dyDescent="0.25">
      <c r="A50" s="185" t="s">
        <v>202</v>
      </c>
      <c r="B50" s="186">
        <v>2019</v>
      </c>
      <c r="C50" s="187">
        <v>15</v>
      </c>
      <c r="D50" s="187">
        <v>21.245999999999999</v>
      </c>
      <c r="E50" s="187">
        <v>11.571</v>
      </c>
      <c r="F50" s="187">
        <v>14.298</v>
      </c>
      <c r="G50" s="187">
        <v>24.227</v>
      </c>
      <c r="H50" s="187">
        <v>13.199</v>
      </c>
      <c r="I50" s="197"/>
      <c r="J50" s="198"/>
      <c r="K50" s="187"/>
      <c r="L50" s="187"/>
      <c r="M50" s="202"/>
      <c r="N50" s="203"/>
      <c r="O50" s="203"/>
      <c r="P50" s="203"/>
      <c r="Q50" s="203"/>
      <c r="R50" s="203"/>
      <c r="S50" s="203"/>
    </row>
    <row r="51" spans="1:19" x14ac:dyDescent="0.25">
      <c r="A51" s="179" t="s">
        <v>203</v>
      </c>
      <c r="B51" s="180">
        <v>2018</v>
      </c>
      <c r="C51" s="181"/>
      <c r="D51" s="181"/>
      <c r="E51" s="181"/>
      <c r="F51" s="181"/>
      <c r="G51" s="181"/>
      <c r="H51" s="181"/>
      <c r="I51" s="192"/>
      <c r="J51" s="193"/>
      <c r="K51" s="181"/>
      <c r="L51" s="181"/>
      <c r="M51" s="200"/>
      <c r="N51" s="201"/>
      <c r="O51" s="201"/>
      <c r="P51" s="201"/>
      <c r="Q51" s="201"/>
      <c r="R51" s="201"/>
      <c r="S51" s="201"/>
    </row>
    <row r="52" spans="1:19" x14ac:dyDescent="0.25">
      <c r="A52" s="185" t="s">
        <v>203</v>
      </c>
      <c r="B52" s="186">
        <v>2019</v>
      </c>
      <c r="C52" s="187">
        <v>13.128</v>
      </c>
      <c r="D52" s="187">
        <v>18.588999999999999</v>
      </c>
      <c r="E52" s="187">
        <v>0</v>
      </c>
      <c r="F52" s="187">
        <v>12.51</v>
      </c>
      <c r="G52" s="187">
        <v>21.213000000000001</v>
      </c>
      <c r="H52" s="187">
        <v>0</v>
      </c>
      <c r="I52" s="197"/>
      <c r="J52" s="198"/>
      <c r="K52" s="187"/>
      <c r="L52" s="187"/>
      <c r="M52" s="202"/>
      <c r="N52" s="203"/>
      <c r="O52" s="203"/>
      <c r="P52" s="203"/>
      <c r="Q52" s="203"/>
      <c r="R52" s="203"/>
      <c r="S52" s="203"/>
    </row>
    <row r="53" spans="1:19" x14ac:dyDescent="0.25">
      <c r="A53" s="179" t="s">
        <v>204</v>
      </c>
      <c r="B53" s="180">
        <v>2018</v>
      </c>
      <c r="C53" s="181"/>
      <c r="D53" s="181"/>
      <c r="E53" s="181"/>
      <c r="F53" s="181"/>
      <c r="G53" s="181"/>
      <c r="H53" s="181"/>
      <c r="I53" s="192"/>
      <c r="J53" s="193"/>
      <c r="K53" s="181"/>
      <c r="L53" s="181"/>
      <c r="M53" s="200"/>
      <c r="N53" s="201"/>
      <c r="O53" s="201"/>
      <c r="P53" s="201"/>
      <c r="Q53" s="201"/>
      <c r="R53" s="201"/>
      <c r="S53" s="201"/>
    </row>
    <row r="54" spans="1:19" x14ac:dyDescent="0.25">
      <c r="A54" s="185" t="s">
        <v>204</v>
      </c>
      <c r="B54" s="186">
        <v>2019</v>
      </c>
      <c r="C54" s="187"/>
      <c r="D54" s="187"/>
      <c r="E54" s="187"/>
      <c r="F54" s="187"/>
      <c r="G54" s="187"/>
      <c r="H54" s="187"/>
      <c r="I54" s="197"/>
      <c r="J54" s="198"/>
      <c r="K54" s="187"/>
      <c r="L54" s="187"/>
      <c r="M54" s="202"/>
      <c r="N54" s="203"/>
      <c r="O54" s="203"/>
      <c r="P54" s="203"/>
      <c r="Q54" s="203"/>
      <c r="R54" s="203"/>
      <c r="S54" s="187">
        <v>12.853</v>
      </c>
    </row>
    <row r="55" spans="1:19" x14ac:dyDescent="0.25">
      <c r="A55" s="179" t="s">
        <v>205</v>
      </c>
      <c r="B55" s="180">
        <v>2018</v>
      </c>
      <c r="C55" s="181"/>
      <c r="D55" s="181"/>
      <c r="E55" s="181"/>
      <c r="F55" s="181"/>
      <c r="G55" s="181"/>
      <c r="H55" s="181"/>
      <c r="I55" s="192"/>
      <c r="J55" s="193"/>
      <c r="K55" s="181"/>
      <c r="L55" s="181"/>
      <c r="M55" s="200"/>
      <c r="N55" s="201"/>
      <c r="O55" s="201"/>
      <c r="P55" s="201"/>
      <c r="Q55" s="201"/>
      <c r="R55" s="201"/>
      <c r="S55" s="181"/>
    </row>
    <row r="56" spans="1:19" x14ac:dyDescent="0.25">
      <c r="A56" s="185" t="s">
        <v>205</v>
      </c>
      <c r="B56" s="186">
        <v>2019</v>
      </c>
      <c r="C56" s="187"/>
      <c r="D56" s="187"/>
      <c r="E56" s="187"/>
      <c r="F56" s="187"/>
      <c r="G56" s="187"/>
      <c r="H56" s="187"/>
      <c r="I56" s="197"/>
      <c r="J56" s="198"/>
      <c r="K56" s="187"/>
      <c r="L56" s="187"/>
      <c r="M56" s="202"/>
      <c r="N56" s="203"/>
      <c r="O56" s="203"/>
      <c r="P56" s="203"/>
      <c r="Q56" s="203"/>
      <c r="R56" s="203"/>
      <c r="S56" s="187">
        <v>13.69</v>
      </c>
    </row>
    <row r="57" spans="1:19" x14ac:dyDescent="0.25">
      <c r="A57" s="230"/>
      <c r="B57" s="231"/>
      <c r="C57" s="232"/>
      <c r="D57" s="232"/>
      <c r="E57" s="232"/>
      <c r="F57" s="232"/>
      <c r="G57" s="232"/>
      <c r="H57" s="232"/>
      <c r="I57" s="232"/>
      <c r="J57" s="233"/>
      <c r="K57" s="234"/>
      <c r="L57" s="234"/>
      <c r="M57" s="235"/>
      <c r="N57" s="236"/>
      <c r="O57" s="236"/>
      <c r="P57" s="236"/>
      <c r="Q57" s="236"/>
      <c r="R57" s="236"/>
      <c r="S57" s="236"/>
    </row>
    <row r="58" spans="1:19" ht="45" x14ac:dyDescent="0.25">
      <c r="A58" s="190" t="s">
        <v>213</v>
      </c>
      <c r="B58" s="180">
        <v>2018</v>
      </c>
      <c r="C58" s="181"/>
      <c r="D58" s="181"/>
      <c r="E58" s="181"/>
      <c r="F58" s="181"/>
      <c r="G58" s="181"/>
      <c r="H58" s="181"/>
      <c r="I58" s="192"/>
      <c r="J58" s="193"/>
      <c r="K58" s="181"/>
      <c r="L58" s="181"/>
      <c r="M58" s="200"/>
      <c r="N58" s="201"/>
      <c r="O58" s="201"/>
      <c r="P58" s="201"/>
      <c r="Q58" s="201"/>
      <c r="R58" s="201"/>
      <c r="S58" s="201"/>
    </row>
    <row r="59" spans="1:19" ht="45" x14ac:dyDescent="0.25">
      <c r="A59" s="191" t="s">
        <v>213</v>
      </c>
      <c r="B59" s="186">
        <v>2019</v>
      </c>
      <c r="C59" s="187">
        <v>13.957000000000001</v>
      </c>
      <c r="D59" s="187">
        <v>19.780999999999999</v>
      </c>
      <c r="E59" s="187">
        <v>16.140999999999998</v>
      </c>
      <c r="F59" s="187">
        <v>17.306000000000001</v>
      </c>
      <c r="G59" s="187">
        <v>22.585999999999999</v>
      </c>
      <c r="H59" s="187">
        <v>18.619</v>
      </c>
      <c r="I59" s="197"/>
      <c r="J59" s="198"/>
      <c r="K59" s="187"/>
      <c r="L59" s="187"/>
      <c r="M59" s="202"/>
      <c r="N59" s="203"/>
      <c r="O59" s="203"/>
      <c r="P59" s="203"/>
      <c r="Q59" s="203"/>
      <c r="R59" s="203"/>
      <c r="S59" s="187"/>
    </row>
  </sheetData>
  <sheetProtection password="F4BB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2019-01-21T10:53:24Z</cp:lastPrinted>
  <dcterms:created xsi:type="dcterms:W3CDTF">2007-01-02T12:57:15Z</dcterms:created>
  <dcterms:modified xsi:type="dcterms:W3CDTF">2019-01-22T10:17:11Z</dcterms:modified>
</cp:coreProperties>
</file>