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9FBE8721-5E86-4FFB-A313-84D2E6572B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SYCS Comparitive Tariffs" sheetId="1" r:id="rId1"/>
  </sheets>
  <externalReferences>
    <externalReference r:id="rId2"/>
  </externalReferences>
  <definedNames>
    <definedName name="PredDLR">[1]Parameters!$C$45</definedName>
    <definedName name="PredOHR">[1]Parameters!$C$38</definedName>
    <definedName name="_xlnm.Print_Area" localSheetId="0">'PSYCS Comparitive Tariffs'!$A$1:$BB$37</definedName>
    <definedName name="_xlnm.Print_Titles" localSheetId="0">'PSYCS Comparitive Tariffs'!$A:$E,'PSYCS Comparitive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2" i="1"/>
  <c r="AZ13" i="1"/>
  <c r="AZ14" i="1"/>
  <c r="AZ11" i="1"/>
  <c r="BB19" i="1"/>
  <c r="BB20" i="1"/>
  <c r="BB21" i="1"/>
  <c r="BB22" i="1"/>
  <c r="BB23" i="1"/>
  <c r="BB24" i="1"/>
  <c r="BB25" i="1"/>
  <c r="BB26" i="1"/>
  <c r="F35" i="1" l="1"/>
  <c r="F34" i="1" l="1"/>
  <c r="F32" i="1"/>
  <c r="F3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E11" i="1"/>
  <c r="W15" i="1" l="1"/>
  <c r="H15" i="1"/>
  <c r="F15" i="1" s="1"/>
  <c r="AN11" i="1" l="1"/>
  <c r="AE15" i="1"/>
  <c r="AG15" i="1" s="1"/>
  <c r="X15" i="1"/>
  <c r="Y15" i="1" s="1"/>
  <c r="U15" i="1"/>
  <c r="V15" i="1" s="1"/>
  <c r="G15" i="1"/>
  <c r="AK15" i="1"/>
  <c r="AM15" i="1"/>
  <c r="AV15" i="1"/>
  <c r="I15" i="1" l="1"/>
  <c r="J15" i="1" s="1"/>
  <c r="AI15" i="1"/>
  <c r="AF15" i="1"/>
  <c r="AH15" i="1"/>
  <c r="Z15" i="1"/>
  <c r="AD15" i="1"/>
  <c r="AB15" i="1"/>
  <c r="AA15" i="1"/>
  <c r="AC15" i="1"/>
  <c r="M15" i="1" l="1"/>
  <c r="K15" i="1"/>
  <c r="P15" i="1"/>
  <c r="L15" i="1"/>
  <c r="N15" i="1"/>
  <c r="O15" i="1"/>
  <c r="R11" i="1" l="1"/>
  <c r="S11" i="1" s="1"/>
  <c r="BA15" i="1" l="1"/>
  <c r="AO12" i="1"/>
  <c r="AO13" i="1" l="1"/>
  <c r="AN12" i="1"/>
  <c r="BB31" i="1"/>
  <c r="BB32" i="1" s="1"/>
  <c r="BB33" i="1" s="1"/>
  <c r="BB34" i="1" s="1"/>
  <c r="V31" i="1"/>
  <c r="V32" i="1"/>
  <c r="V34" i="1"/>
  <c r="V35" i="1"/>
  <c r="X31" i="1"/>
  <c r="X32" i="1"/>
  <c r="X33" i="1" s="1"/>
  <c r="X34" i="1"/>
  <c r="X35" i="1"/>
  <c r="AM27" i="1"/>
  <c r="AK27" i="1"/>
  <c r="AK14" i="1"/>
  <c r="AO14" i="1" l="1"/>
  <c r="AN13" i="1"/>
  <c r="V33" i="1"/>
  <c r="AZ15" i="1"/>
  <c r="AY15" i="1" s="1"/>
  <c r="BB35" i="1"/>
  <c r="E12" i="1"/>
  <c r="E13" i="1" s="1"/>
  <c r="E14" i="1" s="1"/>
  <c r="E15" i="1" s="1"/>
  <c r="AO15" i="1" l="1"/>
  <c r="AN15" i="1" s="1"/>
  <c r="AP15" i="1" s="1"/>
  <c r="AN14" i="1"/>
  <c r="AO16" i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31" i="1" s="1"/>
  <c r="E32" i="1" s="1"/>
  <c r="E33" i="1" s="1"/>
  <c r="E34" i="1" s="1"/>
  <c r="BA11" i="1"/>
  <c r="BA12" i="1"/>
  <c r="BA13" i="1"/>
  <c r="BA14" i="1"/>
  <c r="BA16" i="1"/>
  <c r="BA17" i="1"/>
  <c r="BA18" i="1"/>
  <c r="BA27" i="1"/>
  <c r="AO17" i="1" l="1"/>
  <c r="AN16" i="1"/>
  <c r="D15" i="1"/>
  <c r="E35" i="1"/>
  <c r="AM19" i="1"/>
  <c r="AM13" i="1" s="1"/>
  <c r="Y27" i="1"/>
  <c r="Z27" i="1" s="1"/>
  <c r="AA27" i="1" s="1"/>
  <c r="AB27" i="1" s="1"/>
  <c r="AC27" i="1" s="1"/>
  <c r="AD27" i="1" s="1"/>
  <c r="AO18" i="1" l="1"/>
  <c r="AN17" i="1"/>
  <c r="AM16" i="1"/>
  <c r="AM17" i="1"/>
  <c r="AM18" i="1"/>
  <c r="AM12" i="1"/>
  <c r="AM11" i="1"/>
  <c r="G35" i="1"/>
  <c r="G34" i="1"/>
  <c r="G32" i="1"/>
  <c r="G33" i="1" s="1"/>
  <c r="G3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11" i="1"/>
  <c r="AO19" i="1" l="1"/>
  <c r="AN18" i="1"/>
  <c r="AL12" i="1"/>
  <c r="AL13" i="1"/>
  <c r="AL16" i="1"/>
  <c r="AL17" i="1"/>
  <c r="AL11" i="1"/>
  <c r="AO20" i="1" l="1"/>
  <c r="AN19" i="1"/>
  <c r="AM32" i="1"/>
  <c r="AM33" i="1"/>
  <c r="AM34" i="1"/>
  <c r="AM35" i="1"/>
  <c r="AM31" i="1"/>
  <c r="AM26" i="1"/>
  <c r="AM25" i="1"/>
  <c r="AM24" i="1"/>
  <c r="AM23" i="1"/>
  <c r="AM22" i="1"/>
  <c r="AM21" i="1"/>
  <c r="AM20" i="1"/>
  <c r="V12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11" i="1"/>
  <c r="AN20" i="1" l="1"/>
  <c r="AP20" i="1" s="1"/>
  <c r="AR32" i="1"/>
  <c r="AR33" i="1"/>
  <c r="AR34" i="1"/>
  <c r="AR35" i="1"/>
  <c r="AR31" i="1"/>
  <c r="AR12" i="1"/>
  <c r="AR13" i="1"/>
  <c r="AR14" i="1"/>
  <c r="AR19" i="1"/>
  <c r="AR20" i="1"/>
  <c r="AR21" i="1"/>
  <c r="AR22" i="1"/>
  <c r="AR23" i="1"/>
  <c r="AR24" i="1"/>
  <c r="AR25" i="1"/>
  <c r="AR26" i="1"/>
  <c r="AR27" i="1"/>
  <c r="AR11" i="1"/>
  <c r="AV32" i="1"/>
  <c r="AV33" i="1"/>
  <c r="AV34" i="1"/>
  <c r="AV35" i="1"/>
  <c r="AV31" i="1"/>
  <c r="AV12" i="1"/>
  <c r="AV13" i="1"/>
  <c r="AV14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11" i="1"/>
  <c r="AP12" i="1"/>
  <c r="AP13" i="1"/>
  <c r="AP14" i="1"/>
  <c r="AP16" i="1"/>
  <c r="AP17" i="1"/>
  <c r="AP18" i="1"/>
  <c r="AP19" i="1"/>
  <c r="AP11" i="1"/>
  <c r="AT31" i="1"/>
  <c r="AS32" i="1"/>
  <c r="AT32" i="1"/>
  <c r="AS33" i="1"/>
  <c r="AT33" i="1"/>
  <c r="AS34" i="1"/>
  <c r="AT34" i="1"/>
  <c r="AS35" i="1"/>
  <c r="AT35" i="1"/>
  <c r="AS31" i="1"/>
  <c r="AS12" i="1"/>
  <c r="AT12" i="1"/>
  <c r="AS13" i="1"/>
  <c r="AT13" i="1"/>
  <c r="AS14" i="1"/>
  <c r="AT14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T11" i="1"/>
  <c r="AS11" i="1"/>
  <c r="AK19" i="1"/>
  <c r="AK20" i="1"/>
  <c r="AK21" i="1"/>
  <c r="AK22" i="1"/>
  <c r="AK23" i="1"/>
  <c r="AK24" i="1"/>
  <c r="AK25" i="1"/>
  <c r="AK26" i="1"/>
  <c r="R32" i="1"/>
  <c r="S32" i="1" s="1"/>
  <c r="R33" i="1"/>
  <c r="T33" i="1" s="1"/>
  <c r="R34" i="1"/>
  <c r="T34" i="1" s="1"/>
  <c r="R35" i="1"/>
  <c r="S35" i="1" s="1"/>
  <c r="R31" i="1"/>
  <c r="S31" i="1" s="1"/>
  <c r="R12" i="1"/>
  <c r="S12" i="1" s="1"/>
  <c r="R13" i="1"/>
  <c r="T13" i="1" s="1"/>
  <c r="R14" i="1"/>
  <c r="R19" i="1"/>
  <c r="S19" i="1" s="1"/>
  <c r="R20" i="1"/>
  <c r="S20" i="1" s="1"/>
  <c r="R21" i="1"/>
  <c r="S21" i="1" s="1"/>
  <c r="R22" i="1"/>
  <c r="T22" i="1" s="1"/>
  <c r="R23" i="1"/>
  <c r="S23" i="1" s="1"/>
  <c r="R24" i="1"/>
  <c r="S24" i="1" s="1"/>
  <c r="R25" i="1"/>
  <c r="S25" i="1" s="1"/>
  <c r="R26" i="1"/>
  <c r="T11" i="1"/>
  <c r="AO22" i="1" l="1"/>
  <c r="AN21" i="1"/>
  <c r="AP21" i="1" s="1"/>
  <c r="AK18" i="1"/>
  <c r="AK13" i="1"/>
  <c r="AK17" i="1"/>
  <c r="AK12" i="1"/>
  <c r="AK16" i="1"/>
  <c r="AK11" i="1"/>
  <c r="AJ11" i="1" s="1"/>
  <c r="S14" i="1"/>
  <c r="Q16" i="1"/>
  <c r="R16" i="1" s="1"/>
  <c r="T26" i="1"/>
  <c r="Q27" i="1"/>
  <c r="R27" i="1" s="1"/>
  <c r="S27" i="1" s="1"/>
  <c r="T20" i="1"/>
  <c r="T19" i="1"/>
  <c r="S33" i="1"/>
  <c r="S34" i="1"/>
  <c r="S26" i="1"/>
  <c r="T24" i="1"/>
  <c r="T23" i="1"/>
  <c r="S22" i="1"/>
  <c r="T14" i="1"/>
  <c r="S13" i="1"/>
  <c r="T35" i="1"/>
  <c r="T32" i="1"/>
  <c r="T31" i="1"/>
  <c r="T25" i="1"/>
  <c r="T21" i="1"/>
  <c r="T12" i="1"/>
  <c r="AF32" i="1"/>
  <c r="AF33" i="1"/>
  <c r="AF34" i="1"/>
  <c r="AF35" i="1"/>
  <c r="AF31" i="1"/>
  <c r="AF12" i="1"/>
  <c r="AF13" i="1"/>
  <c r="AF14" i="1"/>
  <c r="AF19" i="1"/>
  <c r="AF20" i="1"/>
  <c r="AF21" i="1"/>
  <c r="AF22" i="1"/>
  <c r="AF23" i="1"/>
  <c r="AF24" i="1"/>
  <c r="AF25" i="1"/>
  <c r="AF26" i="1"/>
  <c r="AF11" i="1"/>
  <c r="AO23" i="1" l="1"/>
  <c r="AN22" i="1"/>
  <c r="AP22" i="1" s="1"/>
  <c r="T16" i="1"/>
  <c r="Q17" i="1"/>
  <c r="Q15" i="1" s="1"/>
  <c r="T27" i="1"/>
  <c r="S16" i="1"/>
  <c r="AF18" i="1"/>
  <c r="AF17" i="1"/>
  <c r="AF16" i="1"/>
  <c r="AE27" i="1"/>
  <c r="AF27" i="1" s="1"/>
  <c r="AR16" i="1"/>
  <c r="AT16" i="1"/>
  <c r="AS16" i="1"/>
  <c r="I35" i="1"/>
  <c r="I34" i="1"/>
  <c r="I32" i="1"/>
  <c r="I3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11" i="1"/>
  <c r="AO24" i="1" l="1"/>
  <c r="AN23" i="1"/>
  <c r="AP23" i="1" s="1"/>
  <c r="K27" i="1"/>
  <c r="L27" i="1"/>
  <c r="K26" i="1"/>
  <c r="L26" i="1"/>
  <c r="K25" i="1"/>
  <c r="L25" i="1"/>
  <c r="K24" i="1"/>
  <c r="L24" i="1"/>
  <c r="K23" i="1"/>
  <c r="L23" i="1"/>
  <c r="K22" i="1"/>
  <c r="L22" i="1"/>
  <c r="K21" i="1"/>
  <c r="L21" i="1"/>
  <c r="K20" i="1"/>
  <c r="L20" i="1"/>
  <c r="K19" i="1"/>
  <c r="L19" i="1"/>
  <c r="K18" i="1"/>
  <c r="L18" i="1"/>
  <c r="K17" i="1"/>
  <c r="L17" i="1"/>
  <c r="K16" i="1"/>
  <c r="L16" i="1"/>
  <c r="K14" i="1"/>
  <c r="L14" i="1"/>
  <c r="K13" i="1"/>
  <c r="L13" i="1"/>
  <c r="K12" i="1"/>
  <c r="L12" i="1"/>
  <c r="K35" i="1"/>
  <c r="L35" i="1"/>
  <c r="K34" i="1"/>
  <c r="L34" i="1"/>
  <c r="K32" i="1"/>
  <c r="L32" i="1"/>
  <c r="K31" i="1"/>
  <c r="L31" i="1"/>
  <c r="K11" i="1"/>
  <c r="L11" i="1"/>
  <c r="J11" i="1"/>
  <c r="O11" i="1"/>
  <c r="N11" i="1"/>
  <c r="M11" i="1"/>
  <c r="J27" i="1"/>
  <c r="M27" i="1"/>
  <c r="O27" i="1"/>
  <c r="P27" i="1"/>
  <c r="N27" i="1"/>
  <c r="P23" i="1"/>
  <c r="M23" i="1"/>
  <c r="N23" i="1"/>
  <c r="O23" i="1"/>
  <c r="J23" i="1"/>
  <c r="J19" i="1"/>
  <c r="M19" i="1"/>
  <c r="N19" i="1"/>
  <c r="O19" i="1"/>
  <c r="P19" i="1"/>
  <c r="J14" i="1"/>
  <c r="P14" i="1"/>
  <c r="M14" i="1"/>
  <c r="N14" i="1"/>
  <c r="O14" i="1"/>
  <c r="M32" i="1"/>
  <c r="N32" i="1"/>
  <c r="O32" i="1"/>
  <c r="J32" i="1"/>
  <c r="P32" i="1"/>
  <c r="O26" i="1"/>
  <c r="N26" i="1"/>
  <c r="J26" i="1"/>
  <c r="P26" i="1"/>
  <c r="M26" i="1"/>
  <c r="M22" i="1"/>
  <c r="N22" i="1"/>
  <c r="O22" i="1"/>
  <c r="J22" i="1"/>
  <c r="P22" i="1"/>
  <c r="M18" i="1"/>
  <c r="N18" i="1"/>
  <c r="O18" i="1"/>
  <c r="J18" i="1"/>
  <c r="P18" i="1"/>
  <c r="M13" i="1"/>
  <c r="N13" i="1"/>
  <c r="O13" i="1"/>
  <c r="J13" i="1"/>
  <c r="P13" i="1"/>
  <c r="N34" i="1"/>
  <c r="O34" i="1"/>
  <c r="J34" i="1"/>
  <c r="P34" i="1"/>
  <c r="M34" i="1"/>
  <c r="N25" i="1"/>
  <c r="O25" i="1"/>
  <c r="P25" i="1"/>
  <c r="J25" i="1"/>
  <c r="M25" i="1"/>
  <c r="O21" i="1"/>
  <c r="J21" i="1"/>
  <c r="P21" i="1"/>
  <c r="M21" i="1"/>
  <c r="N21" i="1"/>
  <c r="N17" i="1"/>
  <c r="O17" i="1"/>
  <c r="P17" i="1"/>
  <c r="J17" i="1"/>
  <c r="M17" i="1"/>
  <c r="P12" i="1"/>
  <c r="O12" i="1"/>
  <c r="J12" i="1"/>
  <c r="N12" i="1"/>
  <c r="M12" i="1"/>
  <c r="M35" i="1"/>
  <c r="N35" i="1"/>
  <c r="O35" i="1"/>
  <c r="J35" i="1"/>
  <c r="P35" i="1"/>
  <c r="P11" i="1"/>
  <c r="J24" i="1"/>
  <c r="P24" i="1"/>
  <c r="M24" i="1"/>
  <c r="N24" i="1"/>
  <c r="O24" i="1"/>
  <c r="O20" i="1"/>
  <c r="J20" i="1"/>
  <c r="P20" i="1"/>
  <c r="M20" i="1"/>
  <c r="N20" i="1"/>
  <c r="O16" i="1"/>
  <c r="J16" i="1"/>
  <c r="P16" i="1"/>
  <c r="M16" i="1"/>
  <c r="N16" i="1"/>
  <c r="P31" i="1"/>
  <c r="J31" i="1"/>
  <c r="O31" i="1"/>
  <c r="N31" i="1"/>
  <c r="M31" i="1"/>
  <c r="AH32" i="1"/>
  <c r="AH33" i="1"/>
  <c r="AH34" i="1"/>
  <c r="AH35" i="1"/>
  <c r="AH31" i="1"/>
  <c r="BA32" i="1"/>
  <c r="BA33" i="1"/>
  <c r="BA34" i="1"/>
  <c r="BA35" i="1"/>
  <c r="BA31" i="1"/>
  <c r="AH11" i="1"/>
  <c r="AH13" i="1"/>
  <c r="AH14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O25" i="1" l="1"/>
  <c r="AN24" i="1"/>
  <c r="AP24" i="1" s="1"/>
  <c r="AG12" i="1"/>
  <c r="AH12" i="1"/>
  <c r="AI12" i="1"/>
  <c r="AI21" i="1"/>
  <c r="AG21" i="1"/>
  <c r="AG18" i="1"/>
  <c r="AI18" i="1"/>
  <c r="AI17" i="1"/>
  <c r="AG17" i="1"/>
  <c r="AG20" i="1"/>
  <c r="AI20" i="1"/>
  <c r="AI27" i="1"/>
  <c r="AG27" i="1"/>
  <c r="AG25" i="1"/>
  <c r="AI25" i="1"/>
  <c r="AG24" i="1"/>
  <c r="AI24" i="1"/>
  <c r="AG16" i="1"/>
  <c r="AI16" i="1"/>
  <c r="AG19" i="1"/>
  <c r="AI19" i="1"/>
  <c r="AG23" i="1"/>
  <c r="AI23" i="1"/>
  <c r="AG26" i="1"/>
  <c r="AI26" i="1"/>
  <c r="AG22" i="1"/>
  <c r="AI22" i="1"/>
  <c r="AJ12" i="1"/>
  <c r="AJ13" i="1"/>
  <c r="AJ16" i="1"/>
  <c r="AJ17" i="1"/>
  <c r="AG32" i="1"/>
  <c r="AI32" i="1"/>
  <c r="AG33" i="1"/>
  <c r="AI33" i="1"/>
  <c r="AG34" i="1"/>
  <c r="AI34" i="1"/>
  <c r="AG35" i="1"/>
  <c r="AI35" i="1"/>
  <c r="AI31" i="1"/>
  <c r="AG31" i="1"/>
  <c r="AG11" i="1"/>
  <c r="AI11" i="1"/>
  <c r="AG13" i="1"/>
  <c r="AI13" i="1"/>
  <c r="AG14" i="1"/>
  <c r="AI14" i="1"/>
  <c r="X11" i="1"/>
  <c r="Y11" i="1" s="1"/>
  <c r="X12" i="1"/>
  <c r="Y12" i="1" s="1"/>
  <c r="X13" i="1"/>
  <c r="X14" i="1"/>
  <c r="X16" i="1"/>
  <c r="X17" i="1"/>
  <c r="X18" i="1"/>
  <c r="X19" i="1"/>
  <c r="AA19" i="1" s="1"/>
  <c r="X20" i="1"/>
  <c r="AB20" i="1" s="1"/>
  <c r="X21" i="1"/>
  <c r="AA21" i="1" s="1"/>
  <c r="X22" i="1"/>
  <c r="AD22" i="1" s="1"/>
  <c r="X23" i="1"/>
  <c r="X24" i="1"/>
  <c r="X25" i="1"/>
  <c r="X26" i="1"/>
  <c r="X27" i="1"/>
  <c r="D11" i="1"/>
  <c r="D12" i="1"/>
  <c r="D13" i="1"/>
  <c r="D14" i="1"/>
  <c r="D19" i="1"/>
  <c r="D20" i="1"/>
  <c r="D21" i="1"/>
  <c r="D22" i="1"/>
  <c r="D23" i="1"/>
  <c r="D24" i="1"/>
  <c r="D25" i="1"/>
  <c r="D26" i="1"/>
  <c r="D16" i="1"/>
  <c r="D17" i="1"/>
  <c r="D18" i="1"/>
  <c r="D27" i="1"/>
  <c r="D31" i="1"/>
  <c r="D32" i="1"/>
  <c r="D33" i="1"/>
  <c r="D34" i="1"/>
  <c r="D35" i="1"/>
  <c r="AO26" i="1" l="1"/>
  <c r="AN25" i="1"/>
  <c r="AP25" i="1" s="1"/>
  <c r="Z25" i="1"/>
  <c r="Y25" i="1"/>
  <c r="AC17" i="1"/>
  <c r="Y17" i="1"/>
  <c r="AA31" i="1"/>
  <c r="Y31" i="1"/>
  <c r="AC24" i="1"/>
  <c r="Y24" i="1"/>
  <c r="AC16" i="1"/>
  <c r="Y16" i="1"/>
  <c r="Z23" i="1"/>
  <c r="Y23" i="1"/>
  <c r="AD14" i="1"/>
  <c r="Y14" i="1"/>
  <c r="AC35" i="1"/>
  <c r="Y35" i="1"/>
  <c r="Z32" i="1"/>
  <c r="Y32" i="1"/>
  <c r="AB26" i="1"/>
  <c r="Y26" i="1"/>
  <c r="AA18" i="1"/>
  <c r="Y18" i="1"/>
  <c r="AA13" i="1"/>
  <c r="Y13" i="1"/>
  <c r="AC34" i="1"/>
  <c r="Y34" i="1"/>
  <c r="AA11" i="1"/>
  <c r="Z11" i="1"/>
  <c r="AC12" i="1"/>
  <c r="AB12" i="1"/>
  <c r="AA12" i="1"/>
  <c r="AD12" i="1"/>
  <c r="Z12" i="1"/>
  <c r="AB17" i="1"/>
  <c r="AB16" i="1"/>
  <c r="AD24" i="1"/>
  <c r="AC22" i="1"/>
  <c r="AB18" i="1"/>
  <c r="AD11" i="1"/>
  <c r="AA22" i="1"/>
  <c r="AB22" i="1"/>
  <c r="AA20" i="1"/>
  <c r="AC32" i="1"/>
  <c r="AC11" i="1"/>
  <c r="Z24" i="1"/>
  <c r="AD20" i="1"/>
  <c r="AD16" i="1"/>
  <c r="AC18" i="1"/>
  <c r="AD18" i="1"/>
  <c r="AB11" i="1"/>
  <c r="AC20" i="1"/>
  <c r="Z18" i="1"/>
  <c r="AB32" i="1"/>
  <c r="AA32" i="1"/>
  <c r="AD25" i="1"/>
  <c r="AC25" i="1"/>
  <c r="AB25" i="1"/>
  <c r="AB24" i="1"/>
  <c r="AA17" i="1"/>
  <c r="Z14" i="1"/>
  <c r="AA14" i="1"/>
  <c r="Z13" i="1"/>
  <c r="AD31" i="1"/>
  <c r="AB31" i="1"/>
  <c r="AC31" i="1"/>
  <c r="Z35" i="1"/>
  <c r="Z31" i="1"/>
  <c r="AD35" i="1"/>
  <c r="AA35" i="1"/>
  <c r="AB35" i="1"/>
  <c r="AD32" i="1"/>
  <c r="AD19" i="1"/>
  <c r="AC23" i="1"/>
  <c r="AC14" i="1"/>
  <c r="AC19" i="1"/>
  <c r="AC13" i="1"/>
  <c r="AB23" i="1"/>
  <c r="AD23" i="1"/>
  <c r="AB14" i="1"/>
  <c r="Z17" i="1"/>
  <c r="Z26" i="1"/>
  <c r="AB19" i="1"/>
  <c r="AD13" i="1"/>
  <c r="AB13" i="1"/>
  <c r="AD17" i="1"/>
  <c r="Z16" i="1"/>
  <c r="AD21" i="1"/>
  <c r="AA34" i="1"/>
  <c r="AD26" i="1"/>
  <c r="AC26" i="1"/>
  <c r="AA16" i="1"/>
  <c r="AB21" i="1"/>
  <c r="AD34" i="1"/>
  <c r="Z34" i="1"/>
  <c r="AC21" i="1"/>
  <c r="AB34" i="1"/>
  <c r="AK34" i="1"/>
  <c r="AK32" i="1"/>
  <c r="AK33" i="1"/>
  <c r="AK31" i="1"/>
  <c r="AK35" i="1"/>
  <c r="AO27" i="1" l="1"/>
  <c r="AN26" i="1"/>
  <c r="AP26" i="1" s="1"/>
  <c r="AZ31" i="1"/>
  <c r="AM14" i="1"/>
  <c r="AO31" i="1" l="1"/>
  <c r="AN27" i="1"/>
  <c r="AP27" i="1" s="1"/>
  <c r="AZ32" i="1"/>
  <c r="AY31" i="1"/>
  <c r="I33" i="1"/>
  <c r="AO32" i="1" l="1"/>
  <c r="AN31" i="1"/>
  <c r="AP31" i="1" s="1"/>
  <c r="AZ33" i="1"/>
  <c r="AY32" i="1"/>
  <c r="P33" i="1"/>
  <c r="M33" i="1"/>
  <c r="K33" i="1"/>
  <c r="J33" i="1"/>
  <c r="O33" i="1"/>
  <c r="N33" i="1"/>
  <c r="L33" i="1"/>
  <c r="AD33" i="1"/>
  <c r="AA33" i="1"/>
  <c r="AB33" i="1"/>
  <c r="Z33" i="1"/>
  <c r="Y33" i="1"/>
  <c r="AC33" i="1"/>
  <c r="AO33" i="1" l="1"/>
  <c r="AN32" i="1"/>
  <c r="AP32" i="1" s="1"/>
  <c r="AZ34" i="1"/>
  <c r="AY33" i="1"/>
  <c r="AO34" i="1" l="1"/>
  <c r="AN33" i="1"/>
  <c r="AP33" i="1" s="1"/>
  <c r="AY34" i="1"/>
  <c r="AZ35" i="1"/>
  <c r="AY35" i="1" s="1"/>
  <c r="AO35" i="1" l="1"/>
  <c r="AN35" i="1" s="1"/>
  <c r="AP35" i="1" s="1"/>
  <c r="AN34" i="1"/>
  <c r="AP34" i="1" s="1"/>
  <c r="R17" i="1"/>
  <c r="S17" i="1" s="1"/>
  <c r="Q18" i="1" l="1"/>
  <c r="T17" i="1"/>
  <c r="R18" i="1" l="1"/>
  <c r="R15" i="1"/>
  <c r="S15" i="1" l="1"/>
  <c r="T15" i="1"/>
  <c r="S18" i="1"/>
  <c r="T18" i="1"/>
  <c r="AS17" i="1"/>
  <c r="AT17" i="1"/>
  <c r="AQ15" i="1"/>
  <c r="AT15" i="1" s="1"/>
  <c r="AR17" i="1"/>
  <c r="AR15" i="1" l="1"/>
  <c r="AS18" i="1"/>
  <c r="AT18" i="1"/>
  <c r="AR18" i="1"/>
  <c r="AS15" i="1"/>
</calcChain>
</file>

<file path=xl/sharedStrings.xml><?xml version="1.0" encoding="utf-8"?>
<sst xmlns="http://schemas.openxmlformats.org/spreadsheetml/2006/main" count="192" uniqueCount="121">
  <si>
    <t>Code</t>
  </si>
  <si>
    <t>Terminology</t>
  </si>
  <si>
    <t>Average Duration Professional</t>
  </si>
  <si>
    <t>Consultations:</t>
  </si>
  <si>
    <t>Procedures:</t>
  </si>
  <si>
    <t>0129</t>
  </si>
  <si>
    <t>0130</t>
  </si>
  <si>
    <t>0132</t>
  </si>
  <si>
    <t>0133</t>
  </si>
  <si>
    <t>0161</t>
  </si>
  <si>
    <t>0162</t>
  </si>
  <si>
    <t>0163</t>
  </si>
  <si>
    <t>0164</t>
  </si>
  <si>
    <t>0166</t>
  </si>
  <si>
    <t>0167</t>
  </si>
  <si>
    <t>0168</t>
  </si>
  <si>
    <t>0169</t>
  </si>
  <si>
    <t>0145</t>
  </si>
  <si>
    <t>0146</t>
  </si>
  <si>
    <t>0147</t>
  </si>
  <si>
    <t>0199</t>
  </si>
  <si>
    <t>R</t>
  </si>
  <si>
    <t>Units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</si>
  <si>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</si>
  <si>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</si>
  <si>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</si>
  <si>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</si>
  <si>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</si>
  <si>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</si>
  <si>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</si>
  <si>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</si>
  <si>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</si>
  <si>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</si>
  <si>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</si>
  <si>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r>
      <t>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</si>
  <si>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</si>
  <si>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</si>
  <si>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</si>
  <si>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(10 - 20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</si>
  <si>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(21 - 35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</si>
  <si>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(36 - 45 Minutes)</t>
    </r>
  </si>
  <si>
    <r>
      <t>Hospital Consultation of new or established patient</t>
    </r>
    <r>
      <rPr>
        <i/>
        <sz val="10"/>
        <rFont val="Calibri"/>
        <family val="2"/>
        <scheme val="minor"/>
      </rPr>
      <t xml:space="preserve"> (46 - 60 Minutes)</t>
    </r>
  </si>
  <si>
    <r>
      <t xml:space="preserve">Prolonged (face-to-face) attendance to patient : </t>
    </r>
    <r>
      <rPr>
        <i/>
        <sz val="10"/>
        <rFont val="Calibri"/>
        <family val="2"/>
        <scheme val="minor"/>
      </rPr>
      <t>ADD to either 0164 or 0169 for each 15-minute period only if service extends 10 minutes or more into the next 15-minute period following on the first 60 minutes</t>
    </r>
  </si>
  <si>
    <r>
      <t xml:space="preserve">Consultation AWAY from doctor's home or rooms </t>
    </r>
    <r>
      <rPr>
        <i/>
        <sz val="10"/>
        <rFont val="Calibri"/>
        <family val="2"/>
        <scheme val="minor"/>
      </rPr>
      <t>(non-emergency). Add to consultation</t>
    </r>
  </si>
  <si>
    <r>
      <t xml:space="preserve">Telephone Consultation </t>
    </r>
    <r>
      <rPr>
        <i/>
        <sz val="10"/>
        <rFont val="Calibri"/>
        <family val="2"/>
        <scheme val="minor"/>
      </rPr>
      <t>(All hours)</t>
    </r>
  </si>
  <si>
    <t>Consultation Services e.g. writing of repeat scripts or requesting routine pre-authorisation without physical presence of the patient</t>
  </si>
  <si>
    <r>
      <t xml:space="preserve">Special motivations for procedures and treatment </t>
    </r>
    <r>
      <rPr>
        <i/>
        <sz val="10"/>
        <rFont val="Calibri"/>
        <family val="2"/>
        <scheme val="minor"/>
      </rPr>
      <t>without the physical presence of a patient requested by a third party funder or agent</t>
    </r>
  </si>
  <si>
    <r>
      <t xml:space="preserve">Electro-convulsive treatment </t>
    </r>
    <r>
      <rPr>
        <i/>
        <sz val="10"/>
        <rFont val="Calibri"/>
        <family val="2"/>
        <scheme val="minor"/>
      </rPr>
      <t>(ECT) Each time</t>
    </r>
  </si>
  <si>
    <r>
      <t xml:space="preserve">Group Therapy: </t>
    </r>
    <r>
      <rPr>
        <i/>
        <sz val="10"/>
        <rFont val="Calibri"/>
        <family val="2"/>
        <scheme val="minor"/>
      </rPr>
      <t>Per 80 minute session (Specify memmber)</t>
    </r>
  </si>
  <si>
    <t>Bonitas</t>
  </si>
  <si>
    <t>POLMED</t>
  </si>
  <si>
    <t>POLMED 
DPA</t>
  </si>
  <si>
    <t>DPA</t>
  </si>
  <si>
    <t>RCF</t>
  </si>
  <si>
    <t>BankMed</t>
  </si>
  <si>
    <t>Base Rate</t>
  </si>
  <si>
    <t>Base 
Rate</t>
  </si>
  <si>
    <t>Base
Rate</t>
  </si>
  <si>
    <t>Discovery</t>
  </si>
  <si>
    <t>Prem A 
(IH)</t>
  </si>
  <si>
    <t>Prem A 
(OH)</t>
  </si>
  <si>
    <t>Prem B</t>
  </si>
  <si>
    <t>Classic Rate</t>
  </si>
  <si>
    <t>Exec Rate</t>
  </si>
  <si>
    <t>FedHealth</t>
  </si>
  <si>
    <t>GEMS</t>
  </si>
  <si>
    <t>Non-Contracted
RCF</t>
  </si>
  <si>
    <t>Contracted
RCF</t>
  </si>
  <si>
    <t>Contracted Base Rate</t>
  </si>
  <si>
    <t>KeyHealth</t>
  </si>
  <si>
    <t>Other</t>
  </si>
  <si>
    <t>BestMed Base Rate</t>
  </si>
  <si>
    <t>BestMed
RCF</t>
  </si>
  <si>
    <t>Medihelp Base Rate</t>
  </si>
  <si>
    <t>Medihelp RCF</t>
  </si>
  <si>
    <t>Profmed
Base Rate</t>
  </si>
  <si>
    <t xml:space="preserve">1. Codes, Descriptors and Unit Values have been extracted from the SAMA Electronic Medical Doctors Coding Manual (eMDCM) previously known as the SAMA Doctors Billing Manual (DBM).  </t>
  </si>
  <si>
    <t>COMPARATIVE TARIFFS</t>
  </si>
  <si>
    <t>7. The Healthman tariff for codes that relate to equipment have been retained at Profmed rate*</t>
  </si>
  <si>
    <t>HealthMan</t>
  </si>
  <si>
    <r>
      <t>Completion of Chronic Medication Forms</t>
    </r>
    <r>
      <rPr>
        <i/>
        <sz val="10"/>
        <color indexed="8"/>
        <rFont val="Calibri"/>
        <family val="2"/>
        <scheme val="minor"/>
      </rPr>
      <t xml:space="preserve"> on behalf of a 3rd party funder</t>
    </r>
  </si>
  <si>
    <t>KeyCare</t>
  </si>
  <si>
    <t>Non-Network
Base Rate</t>
  </si>
  <si>
    <t>Non-Network
RCF</t>
  </si>
  <si>
    <t>9. All Fees marked in "Green" have not been published by the particular Scheme, the tariffs were calculated based on the relvant RCF, e.g. Consulting RCF (please refer to the Disclaimer)</t>
  </si>
  <si>
    <t>11. Applicable to Governance Project Participants (only)</t>
  </si>
  <si>
    <t xml:space="preserve">10. The new and updated procedure codes were approved by the applicable Mangement Group, Society, SAPPF and SAMA in 2015.  We encourage practitioners to use it. </t>
  </si>
  <si>
    <t>8. All Tariffs are inlcusive of VAT (15%)</t>
  </si>
  <si>
    <r>
      <t xml:space="preserve">Psycotherapy: </t>
    </r>
    <r>
      <rPr>
        <i/>
        <sz val="10"/>
        <rFont val="Calibri"/>
        <family val="2"/>
        <scheme val="minor"/>
      </rPr>
      <t>Per short session (10 - 20 minutes) - at least 10 minutes</t>
    </r>
  </si>
  <si>
    <r>
      <t xml:space="preserve">Psycotherapy: </t>
    </r>
    <r>
      <rPr>
        <i/>
        <sz val="10"/>
        <rFont val="Calibri"/>
        <family val="2"/>
        <scheme val="minor"/>
      </rPr>
      <t>Per intermediate session (21 - 40 minutes) - at least 30 minutes</t>
    </r>
  </si>
  <si>
    <r>
      <t xml:space="preserve">Psycotherapy: </t>
    </r>
    <r>
      <rPr>
        <i/>
        <sz val="10"/>
        <rFont val="Calibri"/>
        <family val="2"/>
        <scheme val="minor"/>
      </rPr>
      <t>Per extended session (41 - 60 minutes) - at  least 50 miuntes</t>
    </r>
  </si>
  <si>
    <t>0126</t>
  </si>
  <si>
    <r>
      <t xml:space="preserve">Emergency consultation at doctor's home or rooms, all hours. </t>
    </r>
    <r>
      <rPr>
        <i/>
        <sz val="10"/>
        <rFont val="Calibri"/>
        <family val="2"/>
        <scheme val="minor"/>
      </rPr>
      <t xml:space="preserve">Add to consultation </t>
    </r>
  </si>
  <si>
    <r>
      <t xml:space="preserve">Emergency or consultation AWAY from doctor's home or rooms, all hours.  </t>
    </r>
    <r>
      <rPr>
        <i/>
        <sz val="10"/>
        <rFont val="Calibri"/>
        <family val="2"/>
        <scheme val="minor"/>
      </rPr>
      <t>Add to consultation</t>
    </r>
  </si>
  <si>
    <r>
      <t xml:space="preserve">Unscheduled consultation at doctor's home or rooms, all hours. </t>
    </r>
    <r>
      <rPr>
        <i/>
        <sz val="10"/>
        <color rgb="FF7030A0"/>
        <rFont val="Calibri"/>
        <family val="2"/>
        <scheme val="minor"/>
      </rPr>
      <t xml:space="preserve">Add to consultation </t>
    </r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</si>
  <si>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</si>
  <si>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</si>
  <si>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</si>
  <si>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</si>
  <si>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</si>
  <si>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</si>
  <si>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</si>
  <si>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</si>
  <si>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PSYCHIATRY COSTING GUIDE 2022</t>
  </si>
  <si>
    <t>CAMAF Base Rate</t>
  </si>
  <si>
    <t>CAMAF RCF</t>
  </si>
  <si>
    <t xml:space="preserve"> Network Base Rate</t>
  </si>
  <si>
    <t>Network
RCF</t>
  </si>
  <si>
    <t>Network Base Rate</t>
  </si>
  <si>
    <t>Non-Contracted Base Rate</t>
  </si>
  <si>
    <t>Ethical 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</si>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</sst>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R-1C09]\ #,##0.00"/>
    <numFmt numFmtId="166" formatCode="_ * #,##0.000_ ;_ * \-#,##0.000_ ;_ * &quot;-&quot;??_ ;_ @_ "/>
  </numFmts>
  <fonts count="39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6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2" borderId="0" xfId="0" applyFont="1" applyFill="1" applyBorder="1" applyProtection="1">
      <protection hidden="1"/>
    </xf>
    <xf numFmtId="49" fontId="3" fillId="2" borderId="0" xfId="0" applyNumberFormat="1" applyFont="1" applyFill="1" applyBorder="1" applyProtection="1">
      <protection hidden="1"/>
    </xf>
    <xf numFmtId="166" fontId="3" fillId="2" borderId="0" xfId="1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6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49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6" fontId="6" fillId="5" borderId="1" xfId="1" applyNumberFormat="1" applyFont="1" applyFill="1" applyBorder="1" applyAlignment="1" applyProtection="1">
      <alignment wrapText="1"/>
      <protection hidden="1"/>
    </xf>
    <xf numFmtId="166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6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6" fontId="3" fillId="3" borderId="3" xfId="1" applyNumberFormat="1" applyFont="1" applyFill="1" applyBorder="1" applyProtection="1">
      <protection hidden="1"/>
    </xf>
    <xf numFmtId="164" fontId="6" fillId="3" borderId="3" xfId="1" applyFont="1" applyFill="1" applyBorder="1" applyProtection="1">
      <protection hidden="1"/>
    </xf>
    <xf numFmtId="9" fontId="6" fillId="3" borderId="3" xfId="0" applyNumberFormat="1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49" fontId="6" fillId="2" borderId="5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3" fillId="2" borderId="18" xfId="0" applyFont="1" applyFill="1" applyBorder="1" applyProtection="1">
      <protection hidden="1"/>
    </xf>
    <xf numFmtId="166" fontId="6" fillId="2" borderId="18" xfId="1" applyNumberFormat="1" applyFont="1" applyFill="1" applyBorder="1" applyProtection="1">
      <protection hidden="1"/>
    </xf>
    <xf numFmtId="165" fontId="6" fillId="2" borderId="18" xfId="0" applyNumberFormat="1" applyFont="1" applyFill="1" applyBorder="1" applyProtection="1">
      <protection hidden="1"/>
    </xf>
    <xf numFmtId="164" fontId="6" fillId="2" borderId="18" xfId="1" applyFont="1" applyFill="1" applyBorder="1" applyProtection="1">
      <protection hidden="1"/>
    </xf>
    <xf numFmtId="164" fontId="10" fillId="2" borderId="18" xfId="1" applyFont="1" applyFill="1" applyBorder="1" applyProtection="1">
      <protection hidden="1"/>
    </xf>
    <xf numFmtId="0" fontId="6" fillId="2" borderId="18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164" fontId="6" fillId="2" borderId="17" xfId="1" applyFont="1" applyFill="1" applyBorder="1" applyProtection="1">
      <protection hidden="1"/>
    </xf>
    <xf numFmtId="49" fontId="3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9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6" fontId="3" fillId="2" borderId="11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6" fontId="3" fillId="2" borderId="0" xfId="1" applyNumberFormat="1" applyFont="1" applyFill="1" applyBorder="1" applyAlignment="1" applyProtection="1">
      <alignment wrapText="1"/>
      <protection hidden="1"/>
    </xf>
    <xf numFmtId="166" fontId="3" fillId="2" borderId="7" xfId="1" applyNumberFormat="1" applyFont="1" applyFill="1" applyBorder="1" applyAlignment="1" applyProtection="1">
      <alignment wrapText="1"/>
      <protection hidden="1"/>
    </xf>
    <xf numFmtId="164" fontId="15" fillId="2" borderId="0" xfId="1" applyFont="1" applyFill="1" applyBorder="1" applyAlignment="1" applyProtection="1">
      <alignment wrapText="1"/>
      <protection hidden="1"/>
    </xf>
    <xf numFmtId="166" fontId="15" fillId="2" borderId="0" xfId="1" applyNumberFormat="1" applyFont="1" applyFill="1" applyBorder="1" applyAlignment="1" applyProtection="1">
      <alignment wrapText="1"/>
      <protection hidden="1"/>
    </xf>
    <xf numFmtId="166" fontId="15" fillId="2" borderId="7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6" fontId="3" fillId="4" borderId="11" xfId="1" applyNumberFormat="1" applyFont="1" applyFill="1" applyBorder="1" applyAlignment="1" applyProtection="1">
      <alignment wrapText="1"/>
      <protection hidden="1"/>
    </xf>
    <xf numFmtId="166" fontId="3" fillId="4" borderId="12" xfId="1" applyNumberFormat="1" applyFont="1" applyFill="1" applyBorder="1" applyAlignment="1" applyProtection="1">
      <alignment wrapText="1"/>
      <protection hidden="1"/>
    </xf>
    <xf numFmtId="0" fontId="16" fillId="4" borderId="7" xfId="0" applyFont="1" applyFill="1" applyBorder="1" applyAlignment="1" applyProtection="1">
      <alignment wrapText="1"/>
      <protection hidden="1"/>
    </xf>
    <xf numFmtId="0" fontId="3" fillId="4" borderId="15" xfId="0" applyFont="1" applyFill="1" applyBorder="1" applyProtection="1">
      <protection hidden="1"/>
    </xf>
    <xf numFmtId="0" fontId="3" fillId="4" borderId="8" xfId="0" applyFont="1" applyFill="1" applyBorder="1" applyAlignment="1" applyProtection="1">
      <alignment wrapText="1"/>
      <protection hidden="1"/>
    </xf>
    <xf numFmtId="0" fontId="3" fillId="4" borderId="8" xfId="1" applyNumberFormat="1" applyFont="1" applyFill="1" applyBorder="1" applyAlignment="1" applyProtection="1">
      <alignment wrapText="1"/>
      <protection hidden="1"/>
    </xf>
    <xf numFmtId="164" fontId="3" fillId="4" borderId="8" xfId="1" applyFont="1" applyFill="1" applyBorder="1" applyAlignment="1" applyProtection="1">
      <alignment wrapText="1"/>
      <protection hidden="1"/>
    </xf>
    <xf numFmtId="166" fontId="3" fillId="4" borderId="8" xfId="1" applyNumberFormat="1" applyFont="1" applyFill="1" applyBorder="1" applyAlignment="1" applyProtection="1">
      <alignment wrapText="1"/>
      <protection hidden="1"/>
    </xf>
    <xf numFmtId="166" fontId="3" fillId="4" borderId="16" xfId="1" applyNumberFormat="1" applyFont="1" applyFill="1" applyBorder="1" applyAlignment="1" applyProtection="1">
      <alignment wrapText="1"/>
      <protection hidden="1"/>
    </xf>
    <xf numFmtId="166" fontId="3" fillId="2" borderId="0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49" fontId="6" fillId="2" borderId="5" xfId="0" applyNumberFormat="1" applyFont="1" applyFill="1" applyBorder="1" applyAlignment="1" applyProtection="1">
      <alignment wrapText="1"/>
      <protection hidden="1"/>
    </xf>
    <xf numFmtId="0" fontId="17" fillId="2" borderId="17" xfId="0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Protection="1"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6" fillId="4" borderId="0" xfId="1" applyFont="1" applyFill="1" applyBorder="1" applyAlignment="1" applyProtection="1">
      <alignment wrapText="1"/>
      <protection hidden="1"/>
    </xf>
    <xf numFmtId="164" fontId="6" fillId="0" borderId="18" xfId="1" applyFont="1" applyFill="1" applyBorder="1" applyProtection="1">
      <protection hidden="1"/>
    </xf>
    <xf numFmtId="166" fontId="3" fillId="3" borderId="3" xfId="1" applyNumberFormat="1" applyFont="1" applyFill="1" applyBorder="1" applyAlignment="1" applyProtection="1">
      <alignment wrapText="1"/>
      <protection hidden="1"/>
    </xf>
    <xf numFmtId="165" fontId="6" fillId="6" borderId="18" xfId="0" applyNumberFormat="1" applyFont="1" applyFill="1" applyBorder="1" applyAlignment="1" applyProtection="1">
      <alignment wrapText="1"/>
      <protection hidden="1"/>
    </xf>
    <xf numFmtId="164" fontId="6" fillId="6" borderId="18" xfId="0" applyNumberFormat="1" applyFont="1" applyFill="1" applyBorder="1" applyAlignment="1" applyProtection="1">
      <alignment wrapText="1"/>
      <protection hidden="1"/>
    </xf>
    <xf numFmtId="9" fontId="6" fillId="6" borderId="18" xfId="0" applyNumberFormat="1" applyFont="1" applyFill="1" applyBorder="1" applyProtection="1">
      <protection hidden="1"/>
    </xf>
    <xf numFmtId="0" fontId="6" fillId="6" borderId="18" xfId="0" applyFont="1" applyFill="1" applyBorder="1" applyProtection="1">
      <protection hidden="1"/>
    </xf>
    <xf numFmtId="164" fontId="6" fillId="6" borderId="18" xfId="1" applyFont="1" applyFill="1" applyBorder="1" applyProtection="1">
      <protection hidden="1"/>
    </xf>
    <xf numFmtId="166" fontId="3" fillId="2" borderId="20" xfId="1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3" fillId="2" borderId="20" xfId="0" applyNumberFormat="1" applyFont="1" applyFill="1" applyBorder="1" applyProtection="1">
      <protection hidden="1"/>
    </xf>
    <xf numFmtId="166" fontId="3" fillId="2" borderId="20" xfId="0" applyNumberFormat="1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6" fontId="6" fillId="2" borderId="20" xfId="1" applyNumberFormat="1" applyFont="1" applyFill="1" applyBorder="1" applyProtection="1">
      <protection hidden="1"/>
    </xf>
    <xf numFmtId="166" fontId="6" fillId="6" borderId="20" xfId="1" applyNumberFormat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3" fillId="6" borderId="20" xfId="1" applyFont="1" applyFill="1" applyBorder="1" applyProtection="1">
      <protection hidden="1"/>
    </xf>
    <xf numFmtId="164" fontId="18" fillId="2" borderId="18" xfId="1" applyFont="1" applyFill="1" applyBorder="1" applyProtection="1">
      <protection hidden="1"/>
    </xf>
    <xf numFmtId="164" fontId="18" fillId="0" borderId="18" xfId="1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7" fillId="4" borderId="21" xfId="1" applyNumberFormat="1" applyFont="1" applyFill="1" applyBorder="1" applyAlignment="1" applyProtection="1">
      <alignment horizontal="center" wrapText="1"/>
      <protection hidden="1"/>
    </xf>
    <xf numFmtId="164" fontId="7" fillId="4" borderId="21" xfId="1" applyFont="1" applyFill="1" applyBorder="1" applyAlignment="1" applyProtection="1">
      <alignment horizontal="center" wrapText="1"/>
      <protection hidden="1"/>
    </xf>
    <xf numFmtId="166" fontId="7" fillId="4" borderId="21" xfId="1" applyNumberFormat="1" applyFont="1" applyFill="1" applyBorder="1" applyAlignment="1" applyProtection="1">
      <alignment horizontal="center" wrapText="1"/>
      <protection hidden="1"/>
    </xf>
    <xf numFmtId="49" fontId="6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Protection="1">
      <protection hidden="1"/>
    </xf>
    <xf numFmtId="166" fontId="3" fillId="2" borderId="24" xfId="1" applyNumberFormat="1" applyFont="1" applyFill="1" applyBorder="1" applyProtection="1">
      <protection hidden="1"/>
    </xf>
    <xf numFmtId="164" fontId="3" fillId="2" borderId="24" xfId="1" applyFont="1" applyFill="1" applyBorder="1" applyProtection="1">
      <protection hidden="1"/>
    </xf>
    <xf numFmtId="9" fontId="6" fillId="6" borderId="24" xfId="0" applyNumberFormat="1" applyFont="1" applyFill="1" applyBorder="1" applyAlignment="1" applyProtection="1">
      <alignment wrapText="1"/>
      <protection hidden="1"/>
    </xf>
    <xf numFmtId="165" fontId="6" fillId="2" borderId="24" xfId="0" applyNumberFormat="1" applyFont="1" applyFill="1" applyBorder="1" applyProtection="1">
      <protection hidden="1"/>
    </xf>
    <xf numFmtId="9" fontId="6" fillId="6" borderId="24" xfId="0" applyNumberFormat="1" applyFont="1" applyFill="1" applyBorder="1" applyProtection="1">
      <protection hidden="1"/>
    </xf>
    <xf numFmtId="0" fontId="6" fillId="6" borderId="24" xfId="0" applyFont="1" applyFill="1" applyBorder="1" applyProtection="1">
      <protection hidden="1"/>
    </xf>
    <xf numFmtId="164" fontId="3" fillId="6" borderId="24" xfId="1" applyFont="1" applyFill="1" applyBorder="1" applyProtection="1">
      <protection hidden="1"/>
    </xf>
    <xf numFmtId="0" fontId="6" fillId="2" borderId="24" xfId="0" applyFont="1" applyFill="1" applyBorder="1" applyProtection="1">
      <protection hidden="1"/>
    </xf>
    <xf numFmtId="164" fontId="6" fillId="2" borderId="24" xfId="1" applyFont="1" applyFill="1" applyBorder="1" applyProtection="1">
      <protection hidden="1"/>
    </xf>
    <xf numFmtId="166" fontId="3" fillId="3" borderId="4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8" fillId="2" borderId="19" xfId="0" applyFont="1" applyFill="1" applyBorder="1" applyProtection="1">
      <protection hidden="1"/>
    </xf>
    <xf numFmtId="0" fontId="6" fillId="2" borderId="20" xfId="0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1" fillId="2" borderId="22" xfId="0" applyNumberFormat="1" applyFont="1" applyFill="1" applyBorder="1" applyAlignment="1" applyProtection="1">
      <alignment wrapText="1"/>
      <protection hidden="1"/>
    </xf>
    <xf numFmtId="0" fontId="12" fillId="2" borderId="25" xfId="0" applyFont="1" applyFill="1" applyBorder="1" applyAlignment="1" applyProtection="1">
      <alignment wrapText="1"/>
      <protection hidden="1"/>
    </xf>
    <xf numFmtId="0" fontId="6" fillId="2" borderId="25" xfId="0" applyFont="1" applyFill="1" applyBorder="1" applyAlignment="1" applyProtection="1">
      <alignment wrapText="1"/>
      <protection hidden="1"/>
    </xf>
    <xf numFmtId="164" fontId="6" fillId="2" borderId="23" xfId="1" applyFont="1" applyFill="1" applyBorder="1" applyProtection="1">
      <protection hidden="1"/>
    </xf>
    <xf numFmtId="166" fontId="6" fillId="2" borderId="24" xfId="1" applyNumberFormat="1" applyFont="1" applyFill="1" applyBorder="1" applyAlignment="1" applyProtection="1">
      <alignment wrapText="1"/>
      <protection hidden="1"/>
    </xf>
    <xf numFmtId="164" fontId="6" fillId="2" borderId="24" xfId="1" applyFont="1" applyFill="1" applyBorder="1" applyAlignment="1" applyProtection="1">
      <alignment wrapText="1"/>
      <protection hidden="1"/>
    </xf>
    <xf numFmtId="166" fontId="6" fillId="2" borderId="24" xfId="1" applyNumberFormat="1" applyFont="1" applyFill="1" applyBorder="1" applyProtection="1">
      <protection hidden="1"/>
    </xf>
    <xf numFmtId="166" fontId="6" fillId="6" borderId="24" xfId="1" applyNumberFormat="1" applyFont="1" applyFill="1" applyBorder="1" applyProtection="1">
      <protection hidden="1"/>
    </xf>
    <xf numFmtId="164" fontId="6" fillId="6" borderId="24" xfId="1" applyFont="1" applyFill="1" applyBorder="1" applyProtection="1"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0" fontId="16" fillId="2" borderId="7" xfId="0" applyFont="1" applyFill="1" applyBorder="1" applyAlignment="1" applyProtection="1">
      <alignment wrapText="1"/>
      <protection hidden="1"/>
    </xf>
    <xf numFmtId="0" fontId="16" fillId="2" borderId="14" xfId="0" applyFont="1" applyFill="1" applyBorder="1" applyAlignment="1" applyProtection="1">
      <alignment horizontal="left"/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11" xfId="0" applyFont="1" applyFill="1" applyBorder="1" applyAlignment="1" applyProtection="1">
      <protection hidden="1"/>
    </xf>
    <xf numFmtId="164" fontId="2" fillId="3" borderId="11" xfId="1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0" fontId="5" fillId="3" borderId="8" xfId="0" applyFont="1" applyFill="1" applyBorder="1" applyAlignment="1" applyProtection="1">
      <protection hidden="1"/>
    </xf>
    <xf numFmtId="164" fontId="5" fillId="3" borderId="8" xfId="1" applyFont="1" applyFill="1" applyBorder="1" applyAlignment="1" applyProtection="1">
      <protection hidden="1"/>
    </xf>
    <xf numFmtId="0" fontId="5" fillId="3" borderId="16" xfId="0" applyFont="1" applyFill="1" applyBorder="1" applyAlignment="1" applyProtection="1">
      <protection hidden="1"/>
    </xf>
    <xf numFmtId="49" fontId="3" fillId="2" borderId="2" xfId="0" applyNumberFormat="1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164" fontId="4" fillId="2" borderId="3" xfId="1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66" fontId="3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0" applyNumberFormat="1" applyFont="1" applyFill="1" applyBorder="1" applyProtection="1">
      <protection hidden="1"/>
    </xf>
    <xf numFmtId="166" fontId="3" fillId="2" borderId="4" xfId="1" applyNumberFormat="1" applyFont="1" applyFill="1" applyBorder="1" applyProtection="1">
      <protection hidden="1"/>
    </xf>
    <xf numFmtId="164" fontId="6" fillId="0" borderId="18" xfId="1" applyNumberFormat="1" applyFont="1" applyFill="1" applyBorder="1" applyProtection="1">
      <protection hidden="1"/>
    </xf>
    <xf numFmtId="166" fontId="16" fillId="2" borderId="0" xfId="1" applyNumberFormat="1" applyFont="1" applyFill="1" applyBorder="1" applyAlignment="1" applyProtection="1">
      <alignment wrapText="1"/>
      <protection hidden="1"/>
    </xf>
    <xf numFmtId="164" fontId="23" fillId="2" borderId="0" xfId="1" applyFont="1" applyFill="1" applyBorder="1" applyAlignment="1" applyProtection="1">
      <alignment wrapText="1"/>
      <protection hidden="1"/>
    </xf>
    <xf numFmtId="166" fontId="23" fillId="2" borderId="0" xfId="1" applyNumberFormat="1" applyFont="1" applyFill="1" applyBorder="1" applyAlignment="1" applyProtection="1">
      <alignment wrapText="1"/>
      <protection hidden="1"/>
    </xf>
    <xf numFmtId="166" fontId="23" fillId="2" borderId="7" xfId="1" applyNumberFormat="1" applyFont="1" applyFill="1" applyBorder="1" applyAlignment="1" applyProtection="1">
      <alignment wrapText="1"/>
      <protection hidden="1"/>
    </xf>
    <xf numFmtId="166" fontId="16" fillId="4" borderId="0" xfId="1" applyNumberFormat="1" applyFont="1" applyFill="1" applyBorder="1" applyAlignment="1" applyProtection="1">
      <alignment wrapText="1"/>
      <protection hidden="1"/>
    </xf>
    <xf numFmtId="49" fontId="25" fillId="2" borderId="5" xfId="0" applyNumberFormat="1" applyFont="1" applyFill="1" applyBorder="1" applyAlignment="1" applyProtection="1">
      <alignment wrapText="1"/>
      <protection hidden="1"/>
    </xf>
    <xf numFmtId="0" fontId="25" fillId="2" borderId="17" xfId="0" applyFont="1" applyFill="1" applyBorder="1" applyAlignment="1" applyProtection="1">
      <alignment wrapText="1"/>
      <protection hidden="1"/>
    </xf>
    <xf numFmtId="0" fontId="25" fillId="2" borderId="18" xfId="0" applyFont="1" applyFill="1" applyBorder="1" applyAlignment="1" applyProtection="1">
      <alignment wrapText="1"/>
      <protection hidden="1"/>
    </xf>
    <xf numFmtId="164" fontId="25" fillId="2" borderId="18" xfId="1" applyFont="1" applyFill="1" applyBorder="1" applyProtection="1">
      <protection hidden="1"/>
    </xf>
    <xf numFmtId="166" fontId="25" fillId="2" borderId="18" xfId="1" applyNumberFormat="1" applyFont="1" applyFill="1" applyBorder="1" applyProtection="1">
      <protection hidden="1"/>
    </xf>
    <xf numFmtId="164" fontId="25" fillId="0" borderId="18" xfId="1" applyFont="1" applyFill="1" applyBorder="1" applyProtection="1">
      <protection hidden="1"/>
    </xf>
    <xf numFmtId="166" fontId="25" fillId="0" borderId="18" xfId="1" applyNumberFormat="1" applyFont="1" applyFill="1" applyBorder="1" applyProtection="1">
      <protection hidden="1"/>
    </xf>
    <xf numFmtId="164" fontId="25" fillId="6" borderId="18" xfId="0" applyNumberFormat="1" applyFont="1" applyFill="1" applyBorder="1" applyAlignment="1" applyProtection="1">
      <alignment wrapText="1"/>
      <protection hidden="1"/>
    </xf>
    <xf numFmtId="164" fontId="25" fillId="6" borderId="18" xfId="1" applyFont="1" applyFill="1" applyBorder="1" applyProtection="1">
      <protection hidden="1"/>
    </xf>
    <xf numFmtId="164" fontId="25" fillId="0" borderId="18" xfId="1" applyNumberFormat="1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166" fontId="18" fillId="0" borderId="18" xfId="1" applyNumberFormat="1" applyFont="1" applyFill="1" applyBorder="1" applyProtection="1">
      <protection hidden="1"/>
    </xf>
    <xf numFmtId="0" fontId="13" fillId="2" borderId="13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28" fillId="2" borderId="14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16" fillId="2" borderId="0" xfId="0" applyFont="1" applyFill="1" applyAlignment="1" applyProtection="1">
      <alignment wrapText="1"/>
      <protection hidden="1"/>
    </xf>
    <xf numFmtId="0" fontId="16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29" fillId="0" borderId="0" xfId="0" applyFont="1"/>
    <xf numFmtId="0" fontId="16" fillId="2" borderId="14" xfId="0" applyFont="1" applyFill="1" applyBorder="1" applyProtection="1">
      <protection hidden="1"/>
    </xf>
    <xf numFmtId="0" fontId="30" fillId="2" borderId="0" xfId="0" applyFont="1" applyFill="1"/>
    <xf numFmtId="0" fontId="29" fillId="2" borderId="0" xfId="0" applyFont="1" applyFill="1" applyAlignment="1">
      <alignment vertical="center"/>
    </xf>
    <xf numFmtId="0" fontId="30" fillId="0" borderId="0" xfId="0" applyFont="1"/>
    <xf numFmtId="0" fontId="21" fillId="2" borderId="14" xfId="0" applyFont="1" applyFill="1" applyBorder="1" applyProtection="1">
      <protection hidden="1"/>
    </xf>
    <xf numFmtId="0" fontId="31" fillId="0" borderId="0" xfId="0" applyFont="1"/>
    <xf numFmtId="0" fontId="14" fillId="2" borderId="14" xfId="0" applyFont="1" applyFill="1" applyBorder="1" applyProtection="1"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14" xfId="0" applyFont="1" applyFill="1" applyBorder="1" applyProtection="1">
      <protection hidden="1"/>
    </xf>
    <xf numFmtId="0" fontId="22" fillId="2" borderId="14" xfId="0" applyFont="1" applyFill="1" applyBorder="1" applyProtection="1">
      <protection hidden="1"/>
    </xf>
    <xf numFmtId="0" fontId="23" fillId="2" borderId="0" xfId="0" applyFont="1" applyFill="1" applyAlignment="1" applyProtection="1">
      <alignment wrapText="1"/>
      <protection hidden="1"/>
    </xf>
    <xf numFmtId="0" fontId="23" fillId="2" borderId="0" xfId="0" applyFont="1" applyFill="1" applyProtection="1">
      <protection hidden="1"/>
    </xf>
    <xf numFmtId="0" fontId="24" fillId="2" borderId="14" xfId="0" applyFont="1" applyFill="1" applyBorder="1" applyProtection="1">
      <protection hidden="1"/>
    </xf>
    <xf numFmtId="0" fontId="30" fillId="0" borderId="0" xfId="0" applyFont="1" applyAlignment="1">
      <alignment vertical="center"/>
    </xf>
    <xf numFmtId="0" fontId="32" fillId="2" borderId="14" xfId="0" applyFont="1" applyFill="1" applyBorder="1" applyProtection="1">
      <protection hidden="1"/>
    </xf>
    <xf numFmtId="0" fontId="33" fillId="2" borderId="0" xfId="0" applyFont="1" applyFill="1" applyAlignment="1" applyProtection="1">
      <alignment wrapText="1"/>
      <protection hidden="1"/>
    </xf>
    <xf numFmtId="164" fontId="33" fillId="2" borderId="0" xfId="1" applyFont="1" applyFill="1" applyBorder="1" applyAlignment="1" applyProtection="1">
      <alignment wrapText="1"/>
      <protection hidden="1"/>
    </xf>
    <xf numFmtId="166" fontId="33" fillId="2" borderId="0" xfId="1" applyNumberFormat="1" applyFont="1" applyFill="1" applyBorder="1" applyAlignment="1" applyProtection="1">
      <alignment wrapText="1"/>
      <protection hidden="1"/>
    </xf>
    <xf numFmtId="166" fontId="33" fillId="2" borderId="7" xfId="1" applyNumberFormat="1" applyFont="1" applyFill="1" applyBorder="1" applyAlignment="1" applyProtection="1">
      <alignment wrapText="1"/>
      <protection hidden="1"/>
    </xf>
    <xf numFmtId="0" fontId="33" fillId="2" borderId="0" xfId="0" applyFont="1" applyFill="1" applyProtection="1">
      <protection hidden="1"/>
    </xf>
    <xf numFmtId="0" fontId="34" fillId="2" borderId="1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16" fillId="4" borderId="14" xfId="0" applyFont="1" applyFill="1" applyBorder="1" applyProtection="1">
      <protection hidden="1"/>
    </xf>
    <xf numFmtId="0" fontId="16" fillId="4" borderId="0" xfId="0" applyFont="1" applyFill="1" applyAlignment="1" applyProtection="1">
      <alignment wrapText="1"/>
      <protection hidden="1"/>
    </xf>
    <xf numFmtId="164" fontId="16" fillId="4" borderId="0" xfId="0" applyNumberFormat="1" applyFont="1" applyFill="1" applyAlignment="1" applyProtection="1">
      <alignment wrapText="1"/>
      <protection hidden="1"/>
    </xf>
    <xf numFmtId="166" fontId="35" fillId="7" borderId="0" xfId="1" applyNumberFormat="1" applyFont="1" applyFill="1" applyBorder="1" applyProtection="1">
      <protection hidden="1"/>
    </xf>
    <xf numFmtId="164" fontId="35" fillId="7" borderId="0" xfId="1" applyFont="1" applyFill="1" applyBorder="1" applyProtection="1">
      <protection hidden="1"/>
    </xf>
    <xf numFmtId="166" fontId="36" fillId="7" borderId="0" xfId="1" applyNumberFormat="1" applyFont="1" applyFill="1" applyBorder="1" applyProtection="1">
      <protection hidden="1"/>
    </xf>
    <xf numFmtId="164" fontId="36" fillId="7" borderId="0" xfId="1" applyFont="1" applyFill="1" applyBorder="1" applyProtection="1">
      <protection hidden="1"/>
    </xf>
    <xf numFmtId="166" fontId="36" fillId="7" borderId="7" xfId="1" applyNumberFormat="1" applyFont="1" applyFill="1" applyBorder="1" applyProtection="1">
      <protection hidden="1"/>
    </xf>
    <xf numFmtId="49" fontId="36" fillId="7" borderId="14" xfId="0" applyNumberFormat="1" applyFont="1" applyFill="1" applyBorder="1" applyProtection="1"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166" fontId="3" fillId="3" borderId="3" xfId="1" applyNumberFormat="1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166" fontId="6" fillId="2" borderId="18" xfId="1" applyNumberFormat="1" applyFont="1" applyFill="1" applyBorder="1" applyAlignment="1" applyProtection="1">
      <alignment horizontal="center"/>
      <protection hidden="1"/>
    </xf>
    <xf numFmtId="166" fontId="25" fillId="2" borderId="18" xfId="1" applyNumberFormat="1" applyFont="1" applyFill="1" applyBorder="1" applyAlignment="1" applyProtection="1">
      <alignment horizontal="center"/>
      <protection hidden="1"/>
    </xf>
    <xf numFmtId="166" fontId="6" fillId="2" borderId="20" xfId="1" applyNumberFormat="1" applyFont="1" applyFill="1" applyBorder="1" applyAlignment="1" applyProtection="1">
      <alignment horizontal="center"/>
      <protection hidden="1"/>
    </xf>
    <xf numFmtId="166" fontId="6" fillId="2" borderId="24" xfId="1" applyNumberFormat="1" applyFont="1" applyFill="1" applyBorder="1" applyAlignment="1" applyProtection="1">
      <alignment horizontal="center" wrapText="1"/>
      <protection hidden="1"/>
    </xf>
    <xf numFmtId="166" fontId="3" fillId="2" borderId="20" xfId="0" applyNumberFormat="1" applyFont="1" applyFill="1" applyBorder="1" applyAlignment="1" applyProtection="1">
      <alignment horizontal="center"/>
      <protection hidden="1"/>
    </xf>
    <xf numFmtId="166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Protection="1">
      <protection hidden="1"/>
    </xf>
    <xf numFmtId="0" fontId="35" fillId="7" borderId="0" xfId="0" applyFont="1" applyFill="1" applyProtection="1">
      <protection hidden="1"/>
    </xf>
    <xf numFmtId="165" fontId="35" fillId="7" borderId="0" xfId="0" applyNumberFormat="1" applyFont="1" applyFill="1" applyProtection="1">
      <protection hidden="1"/>
    </xf>
    <xf numFmtId="166" fontId="35" fillId="7" borderId="0" xfId="0" applyNumberFormat="1" applyFont="1" applyFill="1" applyProtection="1">
      <protection hidden="1"/>
    </xf>
    <xf numFmtId="164" fontId="16" fillId="2" borderId="0" xfId="1" applyFont="1" applyFill="1" applyAlignment="1" applyProtection="1">
      <alignment wrapText="1"/>
      <protection hidden="1"/>
    </xf>
    <xf numFmtId="0" fontId="37" fillId="8" borderId="13" xfId="0" applyFont="1" applyFill="1" applyBorder="1" applyProtection="1">
      <protection hidden="1"/>
    </xf>
    <xf numFmtId="0" fontId="35" fillId="8" borderId="11" xfId="0" applyFont="1" applyFill="1" applyBorder="1" applyAlignment="1" applyProtection="1">
      <alignment wrapText="1"/>
      <protection hidden="1"/>
    </xf>
    <xf numFmtId="0" fontId="35" fillId="8" borderId="11" xfId="1" applyNumberFormat="1" applyFont="1" applyFill="1" applyBorder="1" applyAlignment="1" applyProtection="1">
      <alignment wrapText="1"/>
      <protection hidden="1"/>
    </xf>
    <xf numFmtId="164" fontId="35" fillId="8" borderId="11" xfId="1" applyFont="1" applyFill="1" applyBorder="1" applyAlignment="1" applyProtection="1">
      <alignment wrapText="1"/>
      <protection hidden="1"/>
    </xf>
    <xf numFmtId="166" fontId="35" fillId="8" borderId="11" xfId="1" applyNumberFormat="1" applyFont="1" applyFill="1" applyBorder="1" applyAlignment="1" applyProtection="1">
      <alignment wrapText="1"/>
      <protection hidden="1"/>
    </xf>
    <xf numFmtId="166" fontId="35" fillId="8" borderId="12" xfId="1" applyNumberFormat="1" applyFont="1" applyFill="1" applyBorder="1" applyAlignment="1" applyProtection="1">
      <alignment wrapText="1"/>
      <protection hidden="1"/>
    </xf>
    <xf numFmtId="0" fontId="38" fillId="8" borderId="14" xfId="0" applyFont="1" applyFill="1" applyBorder="1" applyProtection="1">
      <protection hidden="1"/>
    </xf>
    <xf numFmtId="0" fontId="38" fillId="8" borderId="0" xfId="0" applyFont="1" applyFill="1" applyAlignment="1" applyProtection="1">
      <alignment wrapText="1"/>
      <protection hidden="1"/>
    </xf>
    <xf numFmtId="164" fontId="38" fillId="8" borderId="0" xfId="1" applyFont="1" applyFill="1" applyBorder="1" applyAlignment="1" applyProtection="1">
      <alignment wrapText="1"/>
      <protection hidden="1"/>
    </xf>
    <xf numFmtId="164" fontId="38" fillId="8" borderId="0" xfId="0" applyNumberFormat="1" applyFont="1" applyFill="1" applyAlignment="1" applyProtection="1">
      <alignment wrapText="1"/>
      <protection hidden="1"/>
    </xf>
    <xf numFmtId="164" fontId="38" fillId="8" borderId="0" xfId="1" applyFont="1" applyFill="1" applyAlignment="1" applyProtection="1">
      <alignment wrapText="1"/>
      <protection hidden="1"/>
    </xf>
    <xf numFmtId="166" fontId="38" fillId="8" borderId="0" xfId="1" applyNumberFormat="1" applyFont="1" applyFill="1" applyBorder="1" applyAlignment="1" applyProtection="1">
      <alignment wrapText="1"/>
      <protection hidden="1"/>
    </xf>
    <xf numFmtId="0" fontId="38" fillId="8" borderId="7" xfId="0" applyFont="1" applyFill="1" applyBorder="1" applyAlignment="1" applyProtection="1">
      <alignment wrapText="1"/>
      <protection hidden="1"/>
    </xf>
    <xf numFmtId="0" fontId="35" fillId="8" borderId="14" xfId="0" applyFont="1" applyFill="1" applyBorder="1" applyProtection="1">
      <protection hidden="1"/>
    </xf>
    <xf numFmtId="0" fontId="35" fillId="8" borderId="0" xfId="0" applyFont="1" applyFill="1" applyAlignment="1" applyProtection="1">
      <alignment wrapText="1"/>
      <protection hidden="1"/>
    </xf>
    <xf numFmtId="0" fontId="35" fillId="8" borderId="0" xfId="1" applyNumberFormat="1" applyFont="1" applyFill="1" applyBorder="1" applyAlignment="1" applyProtection="1">
      <alignment wrapText="1"/>
      <protection hidden="1"/>
    </xf>
    <xf numFmtId="164" fontId="35" fillId="8" borderId="0" xfId="1" applyFont="1" applyFill="1" applyBorder="1" applyAlignment="1" applyProtection="1">
      <alignment wrapText="1"/>
      <protection hidden="1"/>
    </xf>
    <xf numFmtId="166" fontId="35" fillId="8" borderId="0" xfId="1" applyNumberFormat="1" applyFont="1" applyFill="1" applyBorder="1" applyAlignment="1" applyProtection="1">
      <alignment wrapText="1"/>
      <protection hidden="1"/>
    </xf>
    <xf numFmtId="166" fontId="35" fillId="8" borderId="7" xfId="1" applyNumberFormat="1" applyFont="1" applyFill="1" applyBorder="1" applyAlignment="1" applyProtection="1">
      <alignment wrapText="1"/>
      <protection hidden="1"/>
    </xf>
    <xf numFmtId="164" fontId="16" fillId="4" borderId="0" xfId="1" applyFont="1" applyFill="1" applyAlignment="1" applyProtection="1">
      <alignment wrapText="1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5" fillId="3" borderId="16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  <xf numFmtId="164" fontId="5" fillId="2" borderId="8" xfId="1" applyFont="1" applyFill="1" applyBorder="1" applyAlignment="1" applyProtection="1">
      <alignment horizontal="center"/>
      <protection hidden="1"/>
    </xf>
    <xf numFmtId="164" fontId="5" fillId="2" borderId="1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85" y="919952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0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2" bestFit="1" customWidth="1"/>
    <col min="2" max="2" width="63.7109375" style="1" customWidth="1"/>
    <col min="3" max="3" width="11.7109375" style="1" bestFit="1" customWidth="1"/>
    <col min="4" max="4" width="10.5703125" style="1" customWidth="1"/>
    <col min="5" max="5" width="10.7109375" style="3" bestFit="1" customWidth="1"/>
    <col min="6" max="7" width="10.7109375" style="3" customWidth="1"/>
    <col min="8" max="8" width="10.7109375" style="5" customWidth="1"/>
    <col min="9" max="9" width="10.7109375" style="3" customWidth="1"/>
    <col min="10" max="12" width="11.7109375" style="3" customWidth="1"/>
    <col min="13" max="13" width="13.5703125" style="3" customWidth="1"/>
    <col min="14" max="14" width="13" style="3" customWidth="1"/>
    <col min="15" max="16" width="11.7109375" style="3" customWidth="1"/>
    <col min="17" max="17" width="10.7109375" style="5" customWidth="1"/>
    <col min="18" max="18" width="10.7109375" style="3" customWidth="1"/>
    <col min="19" max="19" width="11.7109375" style="3" customWidth="1"/>
    <col min="20" max="20" width="13.5703125" style="3" customWidth="1"/>
    <col min="21" max="21" width="10" style="4" bestFit="1" customWidth="1"/>
    <col min="22" max="22" width="8.85546875" style="210" bestFit="1" customWidth="1"/>
    <col min="23" max="23" width="10" style="4" bestFit="1" customWidth="1"/>
    <col min="24" max="24" width="9.42578125" style="1" customWidth="1"/>
    <col min="25" max="26" width="9.28515625" style="1" customWidth="1"/>
    <col min="27" max="27" width="9.85546875" style="1" customWidth="1"/>
    <col min="28" max="30" width="9.28515625" style="1" customWidth="1"/>
    <col min="31" max="31" width="10" style="5" bestFit="1" customWidth="1"/>
    <col min="32" max="32" width="10.28515625" style="5" customWidth="1"/>
    <col min="33" max="33" width="9.28515625" style="5" customWidth="1"/>
    <col min="34" max="34" width="9.85546875" style="5" customWidth="1"/>
    <col min="35" max="35" width="9.85546875" style="5" hidden="1" customWidth="1"/>
    <col min="36" max="36" width="10.42578125" style="1" customWidth="1"/>
    <col min="37" max="37" width="10.5703125" style="1" customWidth="1"/>
    <col min="38" max="38" width="11.140625" style="1" customWidth="1"/>
    <col min="39" max="39" width="10.5703125" style="1" customWidth="1"/>
    <col min="40" max="40" width="11.28515625" style="3" bestFit="1" customWidth="1"/>
    <col min="41" max="41" width="11.7109375" style="3" customWidth="1"/>
    <col min="42" max="42" width="9.85546875" style="5" customWidth="1"/>
    <col min="43" max="43" width="9.28515625" style="5" bestFit="1" customWidth="1"/>
    <col min="44" max="44" width="10.28515625" style="5" customWidth="1"/>
    <col min="45" max="45" width="9.28515625" style="5" customWidth="1"/>
    <col min="46" max="46" width="9.85546875" style="5" customWidth="1"/>
    <col min="47" max="47" width="10.28515625" style="5" bestFit="1" customWidth="1"/>
    <col min="48" max="52" width="10.28515625" style="5" customWidth="1"/>
    <col min="53" max="53" width="11.28515625" style="3" customWidth="1"/>
    <col min="54" max="54" width="11.7109375" style="3" customWidth="1"/>
    <col min="55" max="16384" width="9.140625" style="1"/>
  </cols>
  <sheetData>
    <row r="1" spans="1:54" ht="23.25" x14ac:dyDescent="0.35">
      <c r="A1" s="125" t="s">
        <v>103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99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7"/>
      <c r="AV1" s="126"/>
      <c r="AW1" s="126"/>
      <c r="AX1" s="126"/>
      <c r="AY1" s="126"/>
      <c r="AZ1" s="126"/>
      <c r="BA1" s="126"/>
      <c r="BB1" s="128"/>
    </row>
    <row r="2" spans="1:54" x14ac:dyDescent="0.2">
      <c r="A2" s="133"/>
      <c r="B2" s="134"/>
      <c r="C2" s="135"/>
      <c r="D2" s="136"/>
      <c r="E2" s="137"/>
      <c r="F2" s="137"/>
      <c r="G2" s="137"/>
      <c r="H2" s="138"/>
      <c r="I2" s="137"/>
      <c r="J2" s="137"/>
      <c r="K2" s="137"/>
      <c r="L2" s="137"/>
      <c r="M2" s="137"/>
      <c r="N2" s="137"/>
      <c r="O2" s="137"/>
      <c r="P2" s="137"/>
      <c r="Q2" s="138"/>
      <c r="R2" s="137"/>
      <c r="S2" s="137"/>
      <c r="T2" s="137"/>
      <c r="U2" s="139"/>
      <c r="V2" s="200"/>
      <c r="W2" s="139"/>
      <c r="X2" s="136"/>
      <c r="Y2" s="136"/>
      <c r="Z2" s="136"/>
      <c r="AA2" s="136"/>
      <c r="AB2" s="136"/>
      <c r="AC2" s="136"/>
      <c r="AD2" s="136"/>
      <c r="AE2" s="138"/>
      <c r="AF2" s="138"/>
      <c r="AG2" s="138"/>
      <c r="AH2" s="138"/>
      <c r="AI2" s="138"/>
      <c r="AJ2" s="136"/>
      <c r="AK2" s="136"/>
      <c r="AL2" s="136"/>
      <c r="AM2" s="136"/>
      <c r="AN2" s="137"/>
      <c r="AO2" s="137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7"/>
      <c r="BB2" s="140"/>
    </row>
    <row r="3" spans="1:54" ht="15.75" x14ac:dyDescent="0.25">
      <c r="A3" s="129" t="s">
        <v>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98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30"/>
      <c r="AW3" s="130"/>
      <c r="AX3" s="130"/>
      <c r="AY3" s="130"/>
      <c r="AZ3" s="130"/>
      <c r="BA3" s="130"/>
      <c r="BB3" s="132"/>
    </row>
    <row r="4" spans="1:54" ht="15.75" x14ac:dyDescent="0.25">
      <c r="A4" s="238"/>
      <c r="B4" s="239"/>
      <c r="C4" s="240"/>
      <c r="D4" s="236" t="s">
        <v>79</v>
      </c>
      <c r="E4" s="237"/>
      <c r="F4" s="242" t="s">
        <v>54</v>
      </c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36" t="s">
        <v>49</v>
      </c>
      <c r="R4" s="241"/>
      <c r="S4" s="241"/>
      <c r="T4" s="237"/>
      <c r="U4" s="236" t="s">
        <v>58</v>
      </c>
      <c r="V4" s="241"/>
      <c r="W4" s="241"/>
      <c r="X4" s="241"/>
      <c r="Y4" s="241"/>
      <c r="Z4" s="241"/>
      <c r="AA4" s="241"/>
      <c r="AB4" s="241"/>
      <c r="AC4" s="241"/>
      <c r="AD4" s="237"/>
      <c r="AE4" s="236" t="s">
        <v>64</v>
      </c>
      <c r="AF4" s="241"/>
      <c r="AG4" s="241"/>
      <c r="AH4" s="241"/>
      <c r="AI4" s="237"/>
      <c r="AJ4" s="236" t="s">
        <v>65</v>
      </c>
      <c r="AK4" s="241"/>
      <c r="AL4" s="241"/>
      <c r="AM4" s="237"/>
      <c r="AN4" s="236" t="s">
        <v>69</v>
      </c>
      <c r="AO4" s="241"/>
      <c r="AP4" s="237"/>
      <c r="AQ4" s="245" t="s">
        <v>50</v>
      </c>
      <c r="AR4" s="246"/>
      <c r="AS4" s="246"/>
      <c r="AT4" s="246"/>
      <c r="AU4" s="247" t="s">
        <v>70</v>
      </c>
      <c r="AV4" s="248"/>
      <c r="AW4" s="248"/>
      <c r="AX4" s="248"/>
      <c r="AY4" s="248"/>
      <c r="AZ4" s="248"/>
      <c r="BA4" s="248"/>
      <c r="BB4" s="249"/>
    </row>
    <row r="5" spans="1:54" s="92" customFormat="1" ht="84" customHeight="1" x14ac:dyDescent="0.2">
      <c r="A5" s="6" t="s">
        <v>0</v>
      </c>
      <c r="B5" s="7" t="s">
        <v>1</v>
      </c>
      <c r="C5" s="8" t="s">
        <v>2</v>
      </c>
      <c r="D5" s="9" t="s">
        <v>110</v>
      </c>
      <c r="E5" s="10" t="s">
        <v>53</v>
      </c>
      <c r="F5" s="9" t="s">
        <v>82</v>
      </c>
      <c r="G5" s="9" t="s">
        <v>83</v>
      </c>
      <c r="H5" s="9" t="s">
        <v>106</v>
      </c>
      <c r="I5" s="9" t="s">
        <v>107</v>
      </c>
      <c r="J5" s="10" t="s">
        <v>52</v>
      </c>
      <c r="K5" s="10" t="s">
        <v>52</v>
      </c>
      <c r="L5" s="10" t="s">
        <v>52</v>
      </c>
      <c r="M5" s="10" t="s">
        <v>52</v>
      </c>
      <c r="N5" s="10" t="s">
        <v>52</v>
      </c>
      <c r="O5" s="10" t="s">
        <v>52</v>
      </c>
      <c r="P5" s="10" t="s">
        <v>52</v>
      </c>
      <c r="Q5" s="9" t="s">
        <v>57</v>
      </c>
      <c r="R5" s="10" t="s">
        <v>53</v>
      </c>
      <c r="S5" s="10" t="s">
        <v>52</v>
      </c>
      <c r="T5" s="10" t="s">
        <v>52</v>
      </c>
      <c r="U5" s="9" t="s">
        <v>82</v>
      </c>
      <c r="V5" s="10" t="s">
        <v>83</v>
      </c>
      <c r="W5" s="9" t="s">
        <v>108</v>
      </c>
      <c r="X5" s="9" t="s">
        <v>107</v>
      </c>
      <c r="Y5" s="11" t="s">
        <v>81</v>
      </c>
      <c r="Z5" s="11" t="s">
        <v>59</v>
      </c>
      <c r="AA5" s="11" t="s">
        <v>60</v>
      </c>
      <c r="AB5" s="11" t="s">
        <v>61</v>
      </c>
      <c r="AC5" s="11" t="s">
        <v>62</v>
      </c>
      <c r="AD5" s="11" t="s">
        <v>63</v>
      </c>
      <c r="AE5" s="9" t="s">
        <v>56</v>
      </c>
      <c r="AF5" s="9" t="s">
        <v>53</v>
      </c>
      <c r="AG5" s="9" t="s">
        <v>52</v>
      </c>
      <c r="AH5" s="9" t="s">
        <v>52</v>
      </c>
      <c r="AI5" s="9" t="s">
        <v>52</v>
      </c>
      <c r="AJ5" s="9" t="s">
        <v>109</v>
      </c>
      <c r="AK5" s="9" t="s">
        <v>66</v>
      </c>
      <c r="AL5" s="9" t="s">
        <v>68</v>
      </c>
      <c r="AM5" s="9" t="s">
        <v>67</v>
      </c>
      <c r="AN5" s="9" t="s">
        <v>55</v>
      </c>
      <c r="AO5" s="10" t="s">
        <v>53</v>
      </c>
      <c r="AP5" s="10" t="s">
        <v>52</v>
      </c>
      <c r="AQ5" s="9" t="s">
        <v>68</v>
      </c>
      <c r="AR5" s="10" t="s">
        <v>53</v>
      </c>
      <c r="AS5" s="9" t="s">
        <v>51</v>
      </c>
      <c r="AT5" s="9" t="s">
        <v>51</v>
      </c>
      <c r="AU5" s="9" t="s">
        <v>71</v>
      </c>
      <c r="AV5" s="9" t="s">
        <v>72</v>
      </c>
      <c r="AW5" s="9" t="s">
        <v>104</v>
      </c>
      <c r="AX5" s="9" t="s">
        <v>105</v>
      </c>
      <c r="AY5" s="9" t="s">
        <v>73</v>
      </c>
      <c r="AZ5" s="10" t="s">
        <v>74</v>
      </c>
      <c r="BA5" s="9" t="s">
        <v>75</v>
      </c>
      <c r="BB5" s="10" t="s">
        <v>27</v>
      </c>
    </row>
    <row r="6" spans="1:54" ht="13.5" customHeight="1" x14ac:dyDescent="0.2">
      <c r="A6" s="12"/>
      <c r="B6" s="13"/>
      <c r="C6" s="14"/>
      <c r="D6" s="15"/>
      <c r="E6" s="16"/>
      <c r="F6" s="16"/>
      <c r="G6" s="16"/>
      <c r="H6" s="71"/>
      <c r="I6" s="16"/>
      <c r="J6" s="19">
        <v>1.1000000000000001</v>
      </c>
      <c r="K6" s="19">
        <v>1.37</v>
      </c>
      <c r="L6" s="19">
        <v>1.47</v>
      </c>
      <c r="M6" s="19">
        <v>1.62</v>
      </c>
      <c r="N6" s="19">
        <v>2</v>
      </c>
      <c r="O6" s="19">
        <v>2.15</v>
      </c>
      <c r="P6" s="19">
        <v>3</v>
      </c>
      <c r="Q6" s="71"/>
      <c r="R6" s="16"/>
      <c r="S6" s="19">
        <v>1.3</v>
      </c>
      <c r="T6" s="19">
        <v>1.5</v>
      </c>
      <c r="U6" s="15"/>
      <c r="V6" s="17"/>
      <c r="W6" s="15"/>
      <c r="X6" s="17"/>
      <c r="Y6" s="18">
        <v>1.1000000000000001</v>
      </c>
      <c r="Z6" s="18">
        <v>1.37</v>
      </c>
      <c r="AA6" s="18">
        <v>1.62</v>
      </c>
      <c r="AB6" s="18">
        <v>1.47</v>
      </c>
      <c r="AC6" s="18">
        <v>2.17</v>
      </c>
      <c r="AD6" s="18">
        <v>3</v>
      </c>
      <c r="AE6" s="15"/>
      <c r="AF6" s="15"/>
      <c r="AG6" s="19">
        <v>1.65</v>
      </c>
      <c r="AH6" s="19">
        <v>2.1</v>
      </c>
      <c r="AI6" s="19">
        <v>3</v>
      </c>
      <c r="AJ6" s="15"/>
      <c r="AK6" s="17"/>
      <c r="AL6" s="15"/>
      <c r="AM6" s="17"/>
      <c r="AN6" s="16"/>
      <c r="AO6" s="16"/>
      <c r="AP6" s="19">
        <v>1.5</v>
      </c>
      <c r="AQ6" s="15"/>
      <c r="AR6" s="15"/>
      <c r="AS6" s="19">
        <v>1.3</v>
      </c>
      <c r="AT6" s="19">
        <v>1.45</v>
      </c>
      <c r="AU6" s="15"/>
      <c r="AV6" s="15"/>
      <c r="AW6" s="15"/>
      <c r="AX6" s="15"/>
      <c r="AY6" s="15"/>
      <c r="AZ6" s="15"/>
      <c r="BA6" s="16"/>
      <c r="BB6" s="16"/>
    </row>
    <row r="7" spans="1:54" ht="13.5" customHeight="1" x14ac:dyDescent="0.2">
      <c r="A7" s="12"/>
      <c r="B7" s="13"/>
      <c r="C7" s="93" t="s">
        <v>22</v>
      </c>
      <c r="D7" s="94" t="s">
        <v>21</v>
      </c>
      <c r="E7" s="95" t="s">
        <v>21</v>
      </c>
      <c r="F7" s="95" t="s">
        <v>21</v>
      </c>
      <c r="G7" s="95" t="s">
        <v>21</v>
      </c>
      <c r="H7" s="95" t="s">
        <v>21</v>
      </c>
      <c r="I7" s="95" t="s">
        <v>21</v>
      </c>
      <c r="J7" s="95" t="s">
        <v>21</v>
      </c>
      <c r="K7" s="95" t="s">
        <v>21</v>
      </c>
      <c r="L7" s="95" t="s">
        <v>21</v>
      </c>
      <c r="M7" s="95" t="s">
        <v>21</v>
      </c>
      <c r="N7" s="95" t="s">
        <v>21</v>
      </c>
      <c r="O7" s="95" t="s">
        <v>21</v>
      </c>
      <c r="P7" s="95" t="s">
        <v>21</v>
      </c>
      <c r="Q7" s="95" t="s">
        <v>21</v>
      </c>
      <c r="R7" s="95" t="s">
        <v>21</v>
      </c>
      <c r="S7" s="95" t="s">
        <v>21</v>
      </c>
      <c r="T7" s="95" t="s">
        <v>21</v>
      </c>
      <c r="U7" s="95" t="s">
        <v>21</v>
      </c>
      <c r="V7" s="95" t="s">
        <v>21</v>
      </c>
      <c r="W7" s="95" t="s">
        <v>21</v>
      </c>
      <c r="X7" s="95" t="s">
        <v>21</v>
      </c>
      <c r="Y7" s="95" t="s">
        <v>21</v>
      </c>
      <c r="Z7" s="95" t="s">
        <v>21</v>
      </c>
      <c r="AA7" s="95" t="s">
        <v>21</v>
      </c>
      <c r="AB7" s="95" t="s">
        <v>21</v>
      </c>
      <c r="AC7" s="95" t="s">
        <v>21</v>
      </c>
      <c r="AD7" s="95" t="s">
        <v>21</v>
      </c>
      <c r="AE7" s="95" t="s">
        <v>21</v>
      </c>
      <c r="AF7" s="95" t="s">
        <v>21</v>
      </c>
      <c r="AG7" s="95" t="s">
        <v>21</v>
      </c>
      <c r="AH7" s="95" t="s">
        <v>21</v>
      </c>
      <c r="AI7" s="95" t="s">
        <v>21</v>
      </c>
      <c r="AJ7" s="95" t="s">
        <v>21</v>
      </c>
      <c r="AK7" s="95" t="s">
        <v>21</v>
      </c>
      <c r="AL7" s="95" t="s">
        <v>21</v>
      </c>
      <c r="AM7" s="95" t="s">
        <v>21</v>
      </c>
      <c r="AN7" s="95" t="s">
        <v>21</v>
      </c>
      <c r="AO7" s="95" t="s">
        <v>21</v>
      </c>
      <c r="AP7" s="95" t="s">
        <v>21</v>
      </c>
      <c r="AQ7" s="95" t="s">
        <v>21</v>
      </c>
      <c r="AR7" s="95" t="s">
        <v>21</v>
      </c>
      <c r="AS7" s="95" t="s">
        <v>21</v>
      </c>
      <c r="AT7" s="95" t="s">
        <v>21</v>
      </c>
      <c r="AU7" s="94" t="s">
        <v>21</v>
      </c>
      <c r="AV7" s="95" t="s">
        <v>21</v>
      </c>
      <c r="AW7" s="95" t="s">
        <v>21</v>
      </c>
      <c r="AX7" s="95" t="s">
        <v>21</v>
      </c>
      <c r="AY7" s="95" t="s">
        <v>21</v>
      </c>
      <c r="AZ7" s="95" t="s">
        <v>21</v>
      </c>
      <c r="BA7" s="95" t="s">
        <v>21</v>
      </c>
      <c r="BB7" s="95" t="s">
        <v>21</v>
      </c>
    </row>
    <row r="8" spans="1:54" x14ac:dyDescent="0.2">
      <c r="A8" s="20"/>
      <c r="B8" s="21" t="s">
        <v>3</v>
      </c>
      <c r="C8" s="22"/>
      <c r="D8" s="23"/>
      <c r="E8" s="24"/>
      <c r="F8" s="24"/>
      <c r="G8" s="24"/>
      <c r="H8" s="23"/>
      <c r="I8" s="24"/>
      <c r="J8" s="74"/>
      <c r="K8" s="74"/>
      <c r="L8" s="74"/>
      <c r="M8" s="74"/>
      <c r="N8" s="74"/>
      <c r="O8" s="74"/>
      <c r="P8" s="74"/>
      <c r="Q8" s="23"/>
      <c r="R8" s="24"/>
      <c r="S8" s="74"/>
      <c r="T8" s="74"/>
      <c r="U8" s="25"/>
      <c r="V8" s="201"/>
      <c r="W8" s="25"/>
      <c r="X8" s="24"/>
      <c r="Y8" s="26"/>
      <c r="Z8" s="26"/>
      <c r="AA8" s="27"/>
      <c r="AB8" s="27"/>
      <c r="AC8" s="27"/>
      <c r="AD8" s="27"/>
      <c r="AE8" s="25"/>
      <c r="AF8" s="24"/>
      <c r="AG8" s="23"/>
      <c r="AH8" s="23"/>
      <c r="AI8" s="23"/>
      <c r="AJ8" s="23"/>
      <c r="AK8" s="23"/>
      <c r="AL8" s="23"/>
      <c r="AM8" s="23"/>
      <c r="AN8" s="24"/>
      <c r="AO8" s="24"/>
      <c r="AP8" s="23"/>
      <c r="AQ8" s="25"/>
      <c r="AR8" s="24"/>
      <c r="AS8" s="23"/>
      <c r="AT8" s="23"/>
      <c r="AU8" s="23"/>
      <c r="AV8" s="24"/>
      <c r="AW8" s="211"/>
      <c r="AX8" s="211"/>
      <c r="AY8" s="24"/>
      <c r="AZ8" s="24"/>
      <c r="BA8" s="24"/>
      <c r="BB8" s="108"/>
    </row>
    <row r="9" spans="1:54" x14ac:dyDescent="0.2">
      <c r="A9" s="96"/>
      <c r="B9" s="97"/>
      <c r="C9" s="98"/>
      <c r="D9" s="98"/>
      <c r="E9" s="99"/>
      <c r="F9" s="99"/>
      <c r="G9" s="99"/>
      <c r="H9" s="100"/>
      <c r="I9" s="99"/>
      <c r="J9" s="101"/>
      <c r="K9" s="101"/>
      <c r="L9" s="101"/>
      <c r="M9" s="101"/>
      <c r="N9" s="101"/>
      <c r="O9" s="101"/>
      <c r="P9" s="101"/>
      <c r="Q9" s="100"/>
      <c r="R9" s="99"/>
      <c r="S9" s="101"/>
      <c r="T9" s="101"/>
      <c r="U9" s="102"/>
      <c r="V9" s="202"/>
      <c r="W9" s="102"/>
      <c r="X9" s="98"/>
      <c r="Y9" s="103"/>
      <c r="Z9" s="103"/>
      <c r="AA9" s="104"/>
      <c r="AB9" s="104"/>
      <c r="AC9" s="104"/>
      <c r="AD9" s="104"/>
      <c r="AE9" s="100"/>
      <c r="AF9" s="100"/>
      <c r="AG9" s="105"/>
      <c r="AH9" s="105"/>
      <c r="AI9" s="105"/>
      <c r="AJ9" s="106"/>
      <c r="AK9" s="98"/>
      <c r="AL9" s="106"/>
      <c r="AM9" s="98"/>
      <c r="AN9" s="107"/>
      <c r="AO9" s="99"/>
      <c r="AP9" s="105"/>
      <c r="AQ9" s="100"/>
      <c r="AR9" s="100"/>
      <c r="AS9" s="105"/>
      <c r="AT9" s="105"/>
      <c r="AU9" s="100"/>
      <c r="AV9" s="100"/>
      <c r="AW9" s="100"/>
      <c r="AX9" s="100"/>
      <c r="AY9" s="100"/>
      <c r="AZ9" s="100"/>
      <c r="BA9" s="107"/>
      <c r="BB9" s="99"/>
    </row>
    <row r="10" spans="1:54" x14ac:dyDescent="0.2">
      <c r="A10" s="28"/>
      <c r="B10" s="29" t="s">
        <v>24</v>
      </c>
      <c r="C10" s="30"/>
      <c r="D10" s="30"/>
      <c r="E10" s="31"/>
      <c r="F10" s="31"/>
      <c r="G10" s="31"/>
      <c r="H10" s="33"/>
      <c r="I10" s="31"/>
      <c r="J10" s="75"/>
      <c r="K10" s="75"/>
      <c r="L10" s="75"/>
      <c r="M10" s="75"/>
      <c r="N10" s="75"/>
      <c r="O10" s="75"/>
      <c r="P10" s="75"/>
      <c r="Q10" s="33"/>
      <c r="R10" s="31"/>
      <c r="S10" s="75"/>
      <c r="T10" s="75"/>
      <c r="U10" s="32"/>
      <c r="V10" s="203"/>
      <c r="W10" s="32"/>
      <c r="X10" s="30"/>
      <c r="Y10" s="77"/>
      <c r="Z10" s="77"/>
      <c r="AA10" s="78"/>
      <c r="AB10" s="78"/>
      <c r="AC10" s="78"/>
      <c r="AD10" s="78"/>
      <c r="AE10" s="33"/>
      <c r="AF10" s="31"/>
      <c r="AG10" s="79"/>
      <c r="AH10" s="79"/>
      <c r="AI10" s="79"/>
      <c r="AJ10" s="33"/>
      <c r="AK10" s="31"/>
      <c r="AL10" s="33"/>
      <c r="AM10" s="31"/>
      <c r="AN10" s="34"/>
      <c r="AO10" s="31"/>
      <c r="AP10" s="79"/>
      <c r="AQ10" s="33"/>
      <c r="AR10" s="31"/>
      <c r="AS10" s="79"/>
      <c r="AT10" s="79"/>
      <c r="AU10" s="33"/>
      <c r="AV10" s="31"/>
      <c r="AW10" s="31"/>
      <c r="AX10" s="31"/>
      <c r="AY10" s="31"/>
      <c r="AZ10" s="31"/>
      <c r="BA10" s="34"/>
      <c r="BB10" s="31"/>
    </row>
    <row r="11" spans="1:54" ht="38.25" x14ac:dyDescent="0.2">
      <c r="A11" s="68" t="s">
        <v>5</v>
      </c>
      <c r="B11" s="67" t="s">
        <v>42</v>
      </c>
      <c r="C11" s="35">
        <v>15</v>
      </c>
      <c r="D11" s="33">
        <f t="shared" ref="D11:D27" si="0">ROUND(E11*C11,1)</f>
        <v>767.7</v>
      </c>
      <c r="E11" s="31">
        <f>48.281*1.06</f>
        <v>51.177860000000003</v>
      </c>
      <c r="F11" s="73">
        <f>ROUNDDOWN((H11/1.039),1)</f>
        <v>428.7</v>
      </c>
      <c r="G11" s="31">
        <f>F11/C11</f>
        <v>28.58</v>
      </c>
      <c r="H11" s="73">
        <v>445.5</v>
      </c>
      <c r="I11" s="70">
        <f>H11/C11</f>
        <v>29.7</v>
      </c>
      <c r="J11" s="76">
        <f t="shared" ref="J11:P21" si="1">ROUND($C11*$I11*J$6,1)</f>
        <v>490.1</v>
      </c>
      <c r="K11" s="76">
        <f t="shared" si="1"/>
        <v>610.29999999999995</v>
      </c>
      <c r="L11" s="76">
        <f t="shared" si="1"/>
        <v>654.9</v>
      </c>
      <c r="M11" s="76">
        <f t="shared" si="1"/>
        <v>721.7</v>
      </c>
      <c r="N11" s="76">
        <f t="shared" si="1"/>
        <v>891</v>
      </c>
      <c r="O11" s="76">
        <f t="shared" si="1"/>
        <v>957.8</v>
      </c>
      <c r="P11" s="76">
        <f t="shared" si="1"/>
        <v>1336.5</v>
      </c>
      <c r="Q11" s="73">
        <v>451.1</v>
      </c>
      <c r="R11" s="70">
        <f>Q11/C11</f>
        <v>30.073333333333334</v>
      </c>
      <c r="S11" s="76">
        <f>ROUND($C11*$R11*S$6,1)</f>
        <v>586.4</v>
      </c>
      <c r="T11" s="76">
        <f t="shared" ref="S11:T27" si="2">ROUND($C11*$R11*T$6,1)</f>
        <v>676.7</v>
      </c>
      <c r="U11" s="73">
        <v>351.3</v>
      </c>
      <c r="V11" s="204">
        <f>U11/C11</f>
        <v>23.42</v>
      </c>
      <c r="W11" s="73">
        <v>374.1</v>
      </c>
      <c r="X11" s="31">
        <f t="shared" ref="X11:X27" si="3">W11/C11</f>
        <v>24.94</v>
      </c>
      <c r="Y11" s="79">
        <f t="shared" ref="Y11:AD18" si="4">ROUND($C11*$X11*Y$6,1)</f>
        <v>411.5</v>
      </c>
      <c r="Z11" s="79">
        <f t="shared" si="4"/>
        <v>512.5</v>
      </c>
      <c r="AA11" s="79">
        <f t="shared" si="4"/>
        <v>606</v>
      </c>
      <c r="AB11" s="79">
        <f t="shared" si="4"/>
        <v>549.9</v>
      </c>
      <c r="AC11" s="79">
        <f t="shared" si="4"/>
        <v>811.8</v>
      </c>
      <c r="AD11" s="79">
        <f t="shared" si="4"/>
        <v>1122.3</v>
      </c>
      <c r="AE11" s="33">
        <v>450.8</v>
      </c>
      <c r="AF11" s="70">
        <f>AE11/C11</f>
        <v>30.053333333333335</v>
      </c>
      <c r="AG11" s="79">
        <f t="shared" ref="AG11:AI27" si="5">ROUND($AE11*AG$6,1)</f>
        <v>743.8</v>
      </c>
      <c r="AH11" s="79">
        <f t="shared" si="5"/>
        <v>946.7</v>
      </c>
      <c r="AI11" s="79">
        <f t="shared" si="5"/>
        <v>1352.4</v>
      </c>
      <c r="AJ11" s="90">
        <f>ROUND(AK11*C11,1)</f>
        <v>452</v>
      </c>
      <c r="AK11" s="70">
        <f>$AK$19</f>
        <v>30.133333333333333</v>
      </c>
      <c r="AL11" s="90">
        <f>ROUND(AM11*C11,1)</f>
        <v>617</v>
      </c>
      <c r="AM11" s="70">
        <f>$AM$19</f>
        <v>41.133333333333333</v>
      </c>
      <c r="AN11" s="90">
        <f t="shared" ref="AN11:AN27" si="6">ROUND(AO11*C11,1)</f>
        <v>478.3</v>
      </c>
      <c r="AO11" s="70">
        <v>31.885000000000002</v>
      </c>
      <c r="AP11" s="79">
        <f>ROUND($AN11*AP$6,1)</f>
        <v>717.5</v>
      </c>
      <c r="AQ11" s="33">
        <v>471.9</v>
      </c>
      <c r="AR11" s="70">
        <f>AQ11/$C11</f>
        <v>31.459999999999997</v>
      </c>
      <c r="AS11" s="79">
        <f>ROUND($AQ11*AS$6,1)</f>
        <v>613.5</v>
      </c>
      <c r="AT11" s="79">
        <f>ROUND($AQ11*AT$6,1)</f>
        <v>684.3</v>
      </c>
      <c r="AU11" s="73">
        <v>469.6</v>
      </c>
      <c r="AV11" s="70">
        <f>AU11/$C11</f>
        <v>31.306666666666668</v>
      </c>
      <c r="AW11" s="70"/>
      <c r="AX11" s="70"/>
      <c r="AY11" s="141">
        <v>477.9</v>
      </c>
      <c r="AZ11" s="70">
        <f>AY11/C11</f>
        <v>31.86</v>
      </c>
      <c r="BA11" s="90">
        <f t="shared" ref="BA11:BA27" si="7">ROUND(BB11*C11,1)</f>
        <v>455.8</v>
      </c>
      <c r="BB11" s="70">
        <v>30.388000000000002</v>
      </c>
    </row>
    <row r="12" spans="1:54" x14ac:dyDescent="0.2">
      <c r="A12" s="68" t="s">
        <v>6</v>
      </c>
      <c r="B12" s="67" t="s">
        <v>44</v>
      </c>
      <c r="C12" s="35">
        <v>12</v>
      </c>
      <c r="D12" s="33">
        <f t="shared" si="0"/>
        <v>614.1</v>
      </c>
      <c r="E12" s="31">
        <f>E11</f>
        <v>51.177860000000003</v>
      </c>
      <c r="F12" s="73">
        <f t="shared" ref="F12:F27" si="8">ROUNDDOWN((H12/1.039),1)</f>
        <v>214.3</v>
      </c>
      <c r="G12" s="31">
        <f t="shared" ref="G12:G27" si="9">F12/C12</f>
        <v>17.858333333333334</v>
      </c>
      <c r="H12" s="73">
        <v>222.7</v>
      </c>
      <c r="I12" s="70">
        <f t="shared" ref="I12:I27" si="10">H12/C12</f>
        <v>18.558333333333334</v>
      </c>
      <c r="J12" s="76">
        <f t="shared" si="1"/>
        <v>245</v>
      </c>
      <c r="K12" s="76">
        <f t="shared" si="1"/>
        <v>305.10000000000002</v>
      </c>
      <c r="L12" s="76">
        <f t="shared" si="1"/>
        <v>327.39999999999998</v>
      </c>
      <c r="M12" s="76">
        <f t="shared" si="1"/>
        <v>360.8</v>
      </c>
      <c r="N12" s="76">
        <f t="shared" si="1"/>
        <v>445.4</v>
      </c>
      <c r="O12" s="76">
        <f t="shared" si="1"/>
        <v>478.8</v>
      </c>
      <c r="P12" s="76">
        <f t="shared" si="1"/>
        <v>668.1</v>
      </c>
      <c r="Q12" s="73">
        <v>378.2</v>
      </c>
      <c r="R12" s="70">
        <f t="shared" ref="R12:R27" si="11">Q12/C12</f>
        <v>31.516666666666666</v>
      </c>
      <c r="S12" s="76">
        <f t="shared" si="2"/>
        <v>491.7</v>
      </c>
      <c r="T12" s="76">
        <f t="shared" si="2"/>
        <v>567.29999999999995</v>
      </c>
      <c r="U12" s="73">
        <v>328.2</v>
      </c>
      <c r="V12" s="204">
        <f t="shared" ref="V12:V27" si="12">U12/C12</f>
        <v>27.349999999999998</v>
      </c>
      <c r="W12" s="73">
        <v>349.5</v>
      </c>
      <c r="X12" s="31">
        <f t="shared" si="3"/>
        <v>29.125</v>
      </c>
      <c r="Y12" s="79">
        <f t="shared" si="4"/>
        <v>384.5</v>
      </c>
      <c r="Z12" s="79">
        <f t="shared" si="4"/>
        <v>478.8</v>
      </c>
      <c r="AA12" s="79">
        <f t="shared" si="4"/>
        <v>566.20000000000005</v>
      </c>
      <c r="AB12" s="79">
        <f t="shared" si="4"/>
        <v>513.79999999999995</v>
      </c>
      <c r="AC12" s="79">
        <f t="shared" si="4"/>
        <v>758.4</v>
      </c>
      <c r="AD12" s="79">
        <f t="shared" si="4"/>
        <v>1048.5</v>
      </c>
      <c r="AE12" s="33">
        <v>360.4</v>
      </c>
      <c r="AF12" s="70">
        <f t="shared" ref="AF12:AF27" si="13">AE12/C12</f>
        <v>30.033333333333331</v>
      </c>
      <c r="AG12" s="79">
        <f t="shared" si="5"/>
        <v>594.70000000000005</v>
      </c>
      <c r="AH12" s="79">
        <f t="shared" si="5"/>
        <v>756.8</v>
      </c>
      <c r="AI12" s="79">
        <f t="shared" si="5"/>
        <v>1081.2</v>
      </c>
      <c r="AJ12" s="90">
        <f t="shared" ref="AJ12:AJ17" si="14">ROUND(AK12*C12,1)</f>
        <v>361.6</v>
      </c>
      <c r="AK12" s="70">
        <f>$AK$19</f>
        <v>30.133333333333333</v>
      </c>
      <c r="AL12" s="90">
        <f t="shared" ref="AL12:AL17" si="15">ROUND(AM12*C12,1)</f>
        <v>493.6</v>
      </c>
      <c r="AM12" s="70">
        <f>$AM$19</f>
        <v>41.133333333333333</v>
      </c>
      <c r="AN12" s="90">
        <f t="shared" si="6"/>
        <v>382.6</v>
      </c>
      <c r="AO12" s="70">
        <f t="shared" ref="AO12:AO27" si="16">AO11</f>
        <v>31.885000000000002</v>
      </c>
      <c r="AP12" s="79">
        <f t="shared" ref="AP12:AP27" si="17">ROUND($AN12*AP$6,1)</f>
        <v>573.9</v>
      </c>
      <c r="AQ12" s="33">
        <v>377.5</v>
      </c>
      <c r="AR12" s="70">
        <f t="shared" ref="AR12:AR27" si="18">AQ12/$C12</f>
        <v>31.458333333333332</v>
      </c>
      <c r="AS12" s="79">
        <f t="shared" ref="AS12:AT27" si="19">ROUND($AQ12*AS$6,1)</f>
        <v>490.8</v>
      </c>
      <c r="AT12" s="79">
        <f t="shared" si="19"/>
        <v>547.4</v>
      </c>
      <c r="AU12" s="73">
        <v>375.6</v>
      </c>
      <c r="AV12" s="70">
        <f t="shared" ref="AV12:AV27" si="20">AU12/$C12</f>
        <v>31.3</v>
      </c>
      <c r="AW12" s="70"/>
      <c r="AX12" s="70"/>
      <c r="AY12" s="141">
        <v>382.3</v>
      </c>
      <c r="AZ12" s="70">
        <f t="shared" ref="AZ12:AZ27" si="21">AY12/C12</f>
        <v>31.858333333333334</v>
      </c>
      <c r="BA12" s="90">
        <f t="shared" si="7"/>
        <v>364.7</v>
      </c>
      <c r="BB12" s="70">
        <v>30.388000000000002</v>
      </c>
    </row>
    <row r="13" spans="1:54" ht="25.5" x14ac:dyDescent="0.2">
      <c r="A13" s="68" t="s">
        <v>7</v>
      </c>
      <c r="B13" s="67" t="s">
        <v>45</v>
      </c>
      <c r="C13" s="35">
        <v>5</v>
      </c>
      <c r="D13" s="33">
        <f t="shared" si="0"/>
        <v>255.9</v>
      </c>
      <c r="E13" s="31">
        <f>E12</f>
        <v>51.177860000000003</v>
      </c>
      <c r="F13" s="73">
        <f t="shared" si="8"/>
        <v>143.1</v>
      </c>
      <c r="G13" s="31">
        <f t="shared" si="9"/>
        <v>28.619999999999997</v>
      </c>
      <c r="H13" s="73">
        <v>148.69999999999999</v>
      </c>
      <c r="I13" s="70">
        <f t="shared" si="10"/>
        <v>29.74</v>
      </c>
      <c r="J13" s="76">
        <f t="shared" si="1"/>
        <v>163.6</v>
      </c>
      <c r="K13" s="76">
        <f t="shared" si="1"/>
        <v>203.7</v>
      </c>
      <c r="L13" s="76">
        <f t="shared" si="1"/>
        <v>218.6</v>
      </c>
      <c r="M13" s="76">
        <f t="shared" si="1"/>
        <v>240.9</v>
      </c>
      <c r="N13" s="76">
        <f t="shared" si="1"/>
        <v>297.39999999999998</v>
      </c>
      <c r="O13" s="76">
        <f t="shared" si="1"/>
        <v>319.7</v>
      </c>
      <c r="P13" s="76">
        <f t="shared" si="1"/>
        <v>446.1</v>
      </c>
      <c r="Q13" s="73">
        <v>150.19999999999999</v>
      </c>
      <c r="R13" s="70">
        <f t="shared" si="11"/>
        <v>30.04</v>
      </c>
      <c r="S13" s="76">
        <f t="shared" si="2"/>
        <v>195.3</v>
      </c>
      <c r="T13" s="76">
        <f t="shared" si="2"/>
        <v>225.3</v>
      </c>
      <c r="U13" s="73">
        <v>139.69999999999999</v>
      </c>
      <c r="V13" s="204">
        <f t="shared" si="12"/>
        <v>27.939999999999998</v>
      </c>
      <c r="W13" s="73">
        <v>148.9</v>
      </c>
      <c r="X13" s="31">
        <f t="shared" si="3"/>
        <v>29.78</v>
      </c>
      <c r="Y13" s="79">
        <f t="shared" si="4"/>
        <v>163.80000000000001</v>
      </c>
      <c r="Z13" s="79">
        <f t="shared" si="4"/>
        <v>204</v>
      </c>
      <c r="AA13" s="79">
        <f t="shared" si="4"/>
        <v>241.2</v>
      </c>
      <c r="AB13" s="79">
        <f t="shared" si="4"/>
        <v>218.9</v>
      </c>
      <c r="AC13" s="79">
        <f t="shared" si="4"/>
        <v>323.10000000000002</v>
      </c>
      <c r="AD13" s="79">
        <f t="shared" si="4"/>
        <v>446.7</v>
      </c>
      <c r="AE13" s="33">
        <v>150</v>
      </c>
      <c r="AF13" s="70">
        <f t="shared" si="13"/>
        <v>30</v>
      </c>
      <c r="AG13" s="79">
        <f t="shared" si="5"/>
        <v>247.5</v>
      </c>
      <c r="AH13" s="79">
        <f t="shared" si="5"/>
        <v>315</v>
      </c>
      <c r="AI13" s="79">
        <f t="shared" si="5"/>
        <v>450</v>
      </c>
      <c r="AJ13" s="90">
        <f t="shared" si="14"/>
        <v>150.69999999999999</v>
      </c>
      <c r="AK13" s="70">
        <f>$AK$19</f>
        <v>30.133333333333333</v>
      </c>
      <c r="AL13" s="90">
        <f t="shared" si="15"/>
        <v>205.7</v>
      </c>
      <c r="AM13" s="70">
        <f>$AM$19</f>
        <v>41.133333333333333</v>
      </c>
      <c r="AN13" s="90">
        <f t="shared" si="6"/>
        <v>159.4</v>
      </c>
      <c r="AO13" s="70">
        <f t="shared" si="16"/>
        <v>31.885000000000002</v>
      </c>
      <c r="AP13" s="79">
        <f t="shared" si="17"/>
        <v>239.1</v>
      </c>
      <c r="AQ13" s="33">
        <v>157.30000000000001</v>
      </c>
      <c r="AR13" s="70">
        <f t="shared" si="18"/>
        <v>31.46</v>
      </c>
      <c r="AS13" s="79">
        <f t="shared" si="19"/>
        <v>204.5</v>
      </c>
      <c r="AT13" s="79">
        <f t="shared" si="19"/>
        <v>228.1</v>
      </c>
      <c r="AU13" s="73">
        <v>156.5</v>
      </c>
      <c r="AV13" s="70">
        <f t="shared" si="20"/>
        <v>31.3</v>
      </c>
      <c r="AW13" s="70"/>
      <c r="AX13" s="70"/>
      <c r="AY13" s="141">
        <v>159.30000000000001</v>
      </c>
      <c r="AZ13" s="70">
        <f t="shared" si="21"/>
        <v>31.860000000000003</v>
      </c>
      <c r="BA13" s="90">
        <f t="shared" si="7"/>
        <v>151.9</v>
      </c>
      <c r="BB13" s="70">
        <v>30.388000000000002</v>
      </c>
    </row>
    <row r="14" spans="1:54" ht="25.5" x14ac:dyDescent="0.2">
      <c r="A14" s="68" t="s">
        <v>8</v>
      </c>
      <c r="B14" s="67" t="s">
        <v>46</v>
      </c>
      <c r="C14" s="35">
        <v>10</v>
      </c>
      <c r="D14" s="33">
        <f t="shared" si="0"/>
        <v>511.8</v>
      </c>
      <c r="E14" s="31">
        <f>E13</f>
        <v>51.177860000000003</v>
      </c>
      <c r="F14" s="73">
        <f t="shared" si="8"/>
        <v>285.5</v>
      </c>
      <c r="G14" s="31">
        <f t="shared" si="9"/>
        <v>28.55</v>
      </c>
      <c r="H14" s="73">
        <v>296.7</v>
      </c>
      <c r="I14" s="70">
        <f t="shared" si="10"/>
        <v>29.669999999999998</v>
      </c>
      <c r="J14" s="76">
        <f t="shared" si="1"/>
        <v>326.39999999999998</v>
      </c>
      <c r="K14" s="76">
        <f t="shared" si="1"/>
        <v>406.5</v>
      </c>
      <c r="L14" s="76">
        <f t="shared" si="1"/>
        <v>436.1</v>
      </c>
      <c r="M14" s="76">
        <f t="shared" si="1"/>
        <v>480.7</v>
      </c>
      <c r="N14" s="76">
        <f t="shared" si="1"/>
        <v>593.4</v>
      </c>
      <c r="O14" s="76">
        <f t="shared" si="1"/>
        <v>637.9</v>
      </c>
      <c r="P14" s="76">
        <f t="shared" si="1"/>
        <v>890.1</v>
      </c>
      <c r="Q14" s="73">
        <v>300.7</v>
      </c>
      <c r="R14" s="70">
        <f t="shared" si="11"/>
        <v>30.07</v>
      </c>
      <c r="S14" s="76">
        <f t="shared" si="2"/>
        <v>390.9</v>
      </c>
      <c r="T14" s="76">
        <f t="shared" si="2"/>
        <v>451.1</v>
      </c>
      <c r="U14" s="73">
        <v>240.3</v>
      </c>
      <c r="V14" s="204">
        <f t="shared" si="12"/>
        <v>24.03</v>
      </c>
      <c r="W14" s="73">
        <v>255.8</v>
      </c>
      <c r="X14" s="31">
        <f t="shared" si="3"/>
        <v>25.580000000000002</v>
      </c>
      <c r="Y14" s="79">
        <f t="shared" si="4"/>
        <v>281.39999999999998</v>
      </c>
      <c r="Z14" s="79">
        <f t="shared" si="4"/>
        <v>350.4</v>
      </c>
      <c r="AA14" s="79">
        <f t="shared" si="4"/>
        <v>414.4</v>
      </c>
      <c r="AB14" s="79">
        <f t="shared" si="4"/>
        <v>376</v>
      </c>
      <c r="AC14" s="79">
        <f t="shared" si="4"/>
        <v>555.1</v>
      </c>
      <c r="AD14" s="79">
        <f t="shared" si="4"/>
        <v>767.4</v>
      </c>
      <c r="AE14" s="33">
        <v>300.2</v>
      </c>
      <c r="AF14" s="70">
        <f t="shared" si="13"/>
        <v>30.02</v>
      </c>
      <c r="AG14" s="79">
        <f t="shared" si="5"/>
        <v>495.3</v>
      </c>
      <c r="AH14" s="79">
        <f t="shared" si="5"/>
        <v>630.4</v>
      </c>
      <c r="AI14" s="79">
        <f t="shared" si="5"/>
        <v>900.6</v>
      </c>
      <c r="AJ14" s="33">
        <v>225.3</v>
      </c>
      <c r="AK14" s="70">
        <f t="shared" ref="AK14" si="22">AJ14/C14</f>
        <v>22.53</v>
      </c>
      <c r="AL14" s="33">
        <v>300.8</v>
      </c>
      <c r="AM14" s="70">
        <f t="shared" ref="AM14" si="23">AL14/C14</f>
        <v>30.080000000000002</v>
      </c>
      <c r="AN14" s="90">
        <f t="shared" si="6"/>
        <v>318.89999999999998</v>
      </c>
      <c r="AO14" s="70">
        <f t="shared" si="16"/>
        <v>31.885000000000002</v>
      </c>
      <c r="AP14" s="79">
        <f t="shared" si="17"/>
        <v>478.4</v>
      </c>
      <c r="AQ14" s="33">
        <v>314.7</v>
      </c>
      <c r="AR14" s="70">
        <f t="shared" si="18"/>
        <v>31.47</v>
      </c>
      <c r="AS14" s="79">
        <f t="shared" si="19"/>
        <v>409.1</v>
      </c>
      <c r="AT14" s="79">
        <f t="shared" si="19"/>
        <v>456.3</v>
      </c>
      <c r="AU14" s="73">
        <v>312.8</v>
      </c>
      <c r="AV14" s="70">
        <f t="shared" si="20"/>
        <v>31.28</v>
      </c>
      <c r="AW14" s="70"/>
      <c r="AX14" s="70"/>
      <c r="AY14" s="141">
        <v>318.60000000000002</v>
      </c>
      <c r="AZ14" s="70">
        <f t="shared" si="21"/>
        <v>31.860000000000003</v>
      </c>
      <c r="BA14" s="90">
        <f t="shared" si="7"/>
        <v>303.89999999999998</v>
      </c>
      <c r="BB14" s="70">
        <v>30.388000000000002</v>
      </c>
    </row>
    <row r="15" spans="1:54" s="157" customFormat="1" ht="25.5" x14ac:dyDescent="0.2">
      <c r="A15" s="147" t="s">
        <v>91</v>
      </c>
      <c r="B15" s="148" t="s">
        <v>94</v>
      </c>
      <c r="C15" s="149">
        <v>8</v>
      </c>
      <c r="D15" s="150">
        <f t="shared" ref="D15" si="24">ROUND(E15*C15,1)</f>
        <v>409.4</v>
      </c>
      <c r="E15" s="151">
        <f>E14</f>
        <v>51.177860000000003</v>
      </c>
      <c r="F15" s="73">
        <f t="shared" si="8"/>
        <v>228.7</v>
      </c>
      <c r="G15" s="151">
        <f t="shared" ref="G15" si="25">F15/C15</f>
        <v>28.587499999999999</v>
      </c>
      <c r="H15" s="152">
        <f>H17</f>
        <v>237.7</v>
      </c>
      <c r="I15" s="153">
        <f t="shared" ref="I15" si="26">H15/C15</f>
        <v>29.712499999999999</v>
      </c>
      <c r="J15" s="154">
        <f t="shared" si="1"/>
        <v>261.5</v>
      </c>
      <c r="K15" s="154">
        <f t="shared" si="1"/>
        <v>325.60000000000002</v>
      </c>
      <c r="L15" s="154">
        <f t="shared" si="1"/>
        <v>349.4</v>
      </c>
      <c r="M15" s="154">
        <f t="shared" si="1"/>
        <v>385.1</v>
      </c>
      <c r="N15" s="154">
        <f t="shared" si="1"/>
        <v>475.4</v>
      </c>
      <c r="O15" s="154">
        <f t="shared" si="1"/>
        <v>511.1</v>
      </c>
      <c r="P15" s="154">
        <f t="shared" si="1"/>
        <v>713.1</v>
      </c>
      <c r="Q15" s="152">
        <f>Q17</f>
        <v>240.56000000000003</v>
      </c>
      <c r="R15" s="153">
        <f t="shared" ref="R15" si="27">Q15/C15</f>
        <v>30.070000000000004</v>
      </c>
      <c r="S15" s="154">
        <f t="shared" si="2"/>
        <v>312.7</v>
      </c>
      <c r="T15" s="154">
        <f t="shared" si="2"/>
        <v>360.8</v>
      </c>
      <c r="U15" s="152">
        <f>U17</f>
        <v>187.5</v>
      </c>
      <c r="V15" s="205">
        <f t="shared" ref="V15" si="28">U15/C15</f>
        <v>23.4375</v>
      </c>
      <c r="W15" s="152">
        <f>W17</f>
        <v>199.6</v>
      </c>
      <c r="X15" s="151">
        <f t="shared" ref="X15" si="29">W15/C15</f>
        <v>24.95</v>
      </c>
      <c r="Y15" s="155">
        <f t="shared" si="4"/>
        <v>219.6</v>
      </c>
      <c r="Z15" s="155">
        <f t="shared" si="4"/>
        <v>273.5</v>
      </c>
      <c r="AA15" s="155">
        <f t="shared" si="4"/>
        <v>323.39999999999998</v>
      </c>
      <c r="AB15" s="155">
        <f t="shared" si="4"/>
        <v>293.39999999999998</v>
      </c>
      <c r="AC15" s="155">
        <f t="shared" si="4"/>
        <v>433.1</v>
      </c>
      <c r="AD15" s="155">
        <f t="shared" si="4"/>
        <v>598.79999999999995</v>
      </c>
      <c r="AE15" s="150">
        <f>AE17</f>
        <v>240.5</v>
      </c>
      <c r="AF15" s="153">
        <f t="shared" ref="AF15" si="30">AE15/C15</f>
        <v>30.0625</v>
      </c>
      <c r="AG15" s="155">
        <f t="shared" si="5"/>
        <v>396.8</v>
      </c>
      <c r="AH15" s="155">
        <f t="shared" si="5"/>
        <v>505.1</v>
      </c>
      <c r="AI15" s="155">
        <f t="shared" si="5"/>
        <v>721.5</v>
      </c>
      <c r="AJ15" s="150">
        <v>0</v>
      </c>
      <c r="AK15" s="153">
        <f t="shared" ref="AK15" si="31">AJ15/C15</f>
        <v>0</v>
      </c>
      <c r="AL15" s="150">
        <v>0</v>
      </c>
      <c r="AM15" s="153">
        <f t="shared" ref="AM15" si="32">AL15/C15</f>
        <v>0</v>
      </c>
      <c r="AN15" s="150">
        <f>ROUND(AO15*C15,1)</f>
        <v>255.1</v>
      </c>
      <c r="AO15" s="70">
        <f t="shared" si="16"/>
        <v>31.885000000000002</v>
      </c>
      <c r="AP15" s="155">
        <f t="shared" si="17"/>
        <v>382.7</v>
      </c>
      <c r="AQ15" s="150">
        <f>AQ17</f>
        <v>251.8</v>
      </c>
      <c r="AR15" s="153">
        <f t="shared" ref="AR15" si="33">AQ15/$C15</f>
        <v>31.475000000000001</v>
      </c>
      <c r="AS15" s="155">
        <f t="shared" si="19"/>
        <v>327.3</v>
      </c>
      <c r="AT15" s="155">
        <f t="shared" si="19"/>
        <v>365.1</v>
      </c>
      <c r="AU15" s="152">
        <v>0</v>
      </c>
      <c r="AV15" s="153">
        <f t="shared" ref="AV15" si="34">AU15/$C15</f>
        <v>0</v>
      </c>
      <c r="AW15" s="153"/>
      <c r="AX15" s="153"/>
      <c r="AY15" s="156">
        <f t="shared" ref="AY15" si="35">ROUNDDOWN(C15*AZ15,1)</f>
        <v>254.8</v>
      </c>
      <c r="AZ15" s="70">
        <f t="shared" ref="AZ15" si="36">AZ14</f>
        <v>31.860000000000003</v>
      </c>
      <c r="BA15" s="90">
        <f t="shared" si="7"/>
        <v>243.1</v>
      </c>
      <c r="BB15" s="70">
        <v>30.388000000000002</v>
      </c>
    </row>
    <row r="16" spans="1:54" ht="25.5" x14ac:dyDescent="0.2">
      <c r="A16" s="68" t="s">
        <v>17</v>
      </c>
      <c r="B16" s="67" t="s">
        <v>43</v>
      </c>
      <c r="C16" s="35">
        <v>6</v>
      </c>
      <c r="D16" s="33">
        <f t="shared" si="0"/>
        <v>307.10000000000002</v>
      </c>
      <c r="E16" s="31">
        <f>E14</f>
        <v>51.177860000000003</v>
      </c>
      <c r="F16" s="73">
        <f t="shared" si="8"/>
        <v>171.6</v>
      </c>
      <c r="G16" s="31">
        <f t="shared" ref="G16:G23" si="37">F16/C16</f>
        <v>28.599999999999998</v>
      </c>
      <c r="H16" s="73">
        <v>178.3</v>
      </c>
      <c r="I16" s="70">
        <f t="shared" si="10"/>
        <v>29.716666666666669</v>
      </c>
      <c r="J16" s="76">
        <f t="shared" si="1"/>
        <v>196.1</v>
      </c>
      <c r="K16" s="76">
        <f t="shared" si="1"/>
        <v>244.3</v>
      </c>
      <c r="L16" s="76">
        <f t="shared" si="1"/>
        <v>262.10000000000002</v>
      </c>
      <c r="M16" s="76">
        <f t="shared" si="1"/>
        <v>288.8</v>
      </c>
      <c r="N16" s="76">
        <f t="shared" si="1"/>
        <v>356.6</v>
      </c>
      <c r="O16" s="76">
        <f t="shared" si="1"/>
        <v>383.3</v>
      </c>
      <c r="P16" s="76">
        <f t="shared" si="1"/>
        <v>534.9</v>
      </c>
      <c r="Q16" s="91">
        <f>R14*C16</f>
        <v>180.42000000000002</v>
      </c>
      <c r="R16" s="70">
        <f t="shared" si="11"/>
        <v>30.070000000000004</v>
      </c>
      <c r="S16" s="76">
        <f t="shared" si="2"/>
        <v>234.5</v>
      </c>
      <c r="T16" s="76">
        <f t="shared" si="2"/>
        <v>270.60000000000002</v>
      </c>
      <c r="U16" s="73">
        <v>140.6</v>
      </c>
      <c r="V16" s="204">
        <f t="shared" si="12"/>
        <v>23.433333333333334</v>
      </c>
      <c r="W16" s="73">
        <v>149.80000000000001</v>
      </c>
      <c r="X16" s="31">
        <f t="shared" si="3"/>
        <v>24.966666666666669</v>
      </c>
      <c r="Y16" s="79">
        <f t="shared" si="4"/>
        <v>164.8</v>
      </c>
      <c r="Z16" s="79">
        <f t="shared" si="4"/>
        <v>205.2</v>
      </c>
      <c r="AA16" s="79">
        <f t="shared" si="4"/>
        <v>242.7</v>
      </c>
      <c r="AB16" s="79">
        <f t="shared" si="4"/>
        <v>220.2</v>
      </c>
      <c r="AC16" s="79">
        <f t="shared" si="4"/>
        <v>325.10000000000002</v>
      </c>
      <c r="AD16" s="79">
        <f t="shared" si="4"/>
        <v>449.4</v>
      </c>
      <c r="AE16" s="33">
        <v>180.3</v>
      </c>
      <c r="AF16" s="70">
        <f t="shared" si="13"/>
        <v>30.05</v>
      </c>
      <c r="AG16" s="79">
        <f t="shared" si="5"/>
        <v>297.5</v>
      </c>
      <c r="AH16" s="79">
        <f t="shared" si="5"/>
        <v>378.6</v>
      </c>
      <c r="AI16" s="79">
        <f t="shared" si="5"/>
        <v>540.9</v>
      </c>
      <c r="AJ16" s="90">
        <f t="shared" si="14"/>
        <v>180.8</v>
      </c>
      <c r="AK16" s="70">
        <f>$AK$19</f>
        <v>30.133333333333333</v>
      </c>
      <c r="AL16" s="90">
        <f t="shared" si="15"/>
        <v>246.8</v>
      </c>
      <c r="AM16" s="70">
        <f>$AM$19</f>
        <v>41.133333333333333</v>
      </c>
      <c r="AN16" s="90">
        <f t="shared" si="6"/>
        <v>191.3</v>
      </c>
      <c r="AO16" s="70">
        <f>AO14</f>
        <v>31.885000000000002</v>
      </c>
      <c r="AP16" s="79">
        <f t="shared" si="17"/>
        <v>287</v>
      </c>
      <c r="AQ16" s="90">
        <v>188.9</v>
      </c>
      <c r="AR16" s="158">
        <f t="shared" si="18"/>
        <v>31.483333333333334</v>
      </c>
      <c r="AS16" s="79">
        <f t="shared" si="19"/>
        <v>245.6</v>
      </c>
      <c r="AT16" s="79">
        <f t="shared" si="19"/>
        <v>273.89999999999998</v>
      </c>
      <c r="AU16" s="73">
        <v>188</v>
      </c>
      <c r="AV16" s="70">
        <f t="shared" si="20"/>
        <v>31.333333333333332</v>
      </c>
      <c r="AW16" s="70"/>
      <c r="AX16" s="70"/>
      <c r="AY16" s="141">
        <v>191.14</v>
      </c>
      <c r="AZ16" s="70">
        <f t="shared" si="21"/>
        <v>31.856666666666666</v>
      </c>
      <c r="BA16" s="90">
        <f t="shared" si="7"/>
        <v>182.3</v>
      </c>
      <c r="BB16" s="70">
        <v>30.388000000000002</v>
      </c>
    </row>
    <row r="17" spans="1:54" ht="25.5" x14ac:dyDescent="0.2">
      <c r="A17" s="68" t="s">
        <v>18</v>
      </c>
      <c r="B17" s="67" t="s">
        <v>92</v>
      </c>
      <c r="C17" s="35">
        <v>8</v>
      </c>
      <c r="D17" s="33">
        <f t="shared" si="0"/>
        <v>409.4</v>
      </c>
      <c r="E17" s="31">
        <f t="shared" ref="E17:E27" si="38">E16</f>
        <v>51.177860000000003</v>
      </c>
      <c r="F17" s="73">
        <f t="shared" si="8"/>
        <v>228.7</v>
      </c>
      <c r="G17" s="31">
        <f t="shared" si="37"/>
        <v>28.587499999999999</v>
      </c>
      <c r="H17" s="73">
        <v>237.7</v>
      </c>
      <c r="I17" s="70">
        <f t="shared" si="10"/>
        <v>29.712499999999999</v>
      </c>
      <c r="J17" s="76">
        <f t="shared" si="1"/>
        <v>261.5</v>
      </c>
      <c r="K17" s="76">
        <f t="shared" si="1"/>
        <v>325.60000000000002</v>
      </c>
      <c r="L17" s="76">
        <f t="shared" si="1"/>
        <v>349.4</v>
      </c>
      <c r="M17" s="76">
        <f t="shared" si="1"/>
        <v>385.1</v>
      </c>
      <c r="N17" s="76">
        <f t="shared" si="1"/>
        <v>475.4</v>
      </c>
      <c r="O17" s="76">
        <f t="shared" si="1"/>
        <v>511.1</v>
      </c>
      <c r="P17" s="76">
        <f t="shared" si="1"/>
        <v>713.1</v>
      </c>
      <c r="Q17" s="91">
        <f>R16*C17</f>
        <v>240.56000000000003</v>
      </c>
      <c r="R17" s="70">
        <f t="shared" si="11"/>
        <v>30.070000000000004</v>
      </c>
      <c r="S17" s="76">
        <f t="shared" si="2"/>
        <v>312.7</v>
      </c>
      <c r="T17" s="76">
        <f t="shared" si="2"/>
        <v>360.8</v>
      </c>
      <c r="U17" s="73">
        <v>187.5</v>
      </c>
      <c r="V17" s="204">
        <f t="shared" si="12"/>
        <v>23.4375</v>
      </c>
      <c r="W17" s="73">
        <v>199.6</v>
      </c>
      <c r="X17" s="31">
        <f t="shared" si="3"/>
        <v>24.95</v>
      </c>
      <c r="Y17" s="79">
        <f t="shared" si="4"/>
        <v>219.6</v>
      </c>
      <c r="Z17" s="79">
        <f t="shared" si="4"/>
        <v>273.5</v>
      </c>
      <c r="AA17" s="79">
        <f t="shared" si="4"/>
        <v>323.39999999999998</v>
      </c>
      <c r="AB17" s="79">
        <f t="shared" si="4"/>
        <v>293.39999999999998</v>
      </c>
      <c r="AC17" s="79">
        <f t="shared" si="4"/>
        <v>433.1</v>
      </c>
      <c r="AD17" s="79">
        <f t="shared" si="4"/>
        <v>598.79999999999995</v>
      </c>
      <c r="AE17" s="33">
        <v>240.5</v>
      </c>
      <c r="AF17" s="70">
        <f t="shared" si="13"/>
        <v>30.0625</v>
      </c>
      <c r="AG17" s="79">
        <f t="shared" si="5"/>
        <v>396.8</v>
      </c>
      <c r="AH17" s="79">
        <f t="shared" si="5"/>
        <v>505.1</v>
      </c>
      <c r="AI17" s="79">
        <f t="shared" si="5"/>
        <v>721.5</v>
      </c>
      <c r="AJ17" s="90">
        <f t="shared" si="14"/>
        <v>241.1</v>
      </c>
      <c r="AK17" s="70">
        <f>$AK$19</f>
        <v>30.133333333333333</v>
      </c>
      <c r="AL17" s="90">
        <f t="shared" si="15"/>
        <v>329.1</v>
      </c>
      <c r="AM17" s="70">
        <f>$AM$19</f>
        <v>41.133333333333333</v>
      </c>
      <c r="AN17" s="90">
        <f t="shared" si="6"/>
        <v>255.1</v>
      </c>
      <c r="AO17" s="70">
        <f t="shared" si="16"/>
        <v>31.885000000000002</v>
      </c>
      <c r="AP17" s="79">
        <f t="shared" si="17"/>
        <v>382.7</v>
      </c>
      <c r="AQ17" s="90">
        <v>251.8</v>
      </c>
      <c r="AR17" s="158">
        <f t="shared" si="18"/>
        <v>31.475000000000001</v>
      </c>
      <c r="AS17" s="79">
        <f t="shared" si="19"/>
        <v>327.3</v>
      </c>
      <c r="AT17" s="79">
        <f t="shared" si="19"/>
        <v>365.1</v>
      </c>
      <c r="AU17" s="73">
        <v>250.2</v>
      </c>
      <c r="AV17" s="70">
        <f t="shared" si="20"/>
        <v>31.274999999999999</v>
      </c>
      <c r="AW17" s="70"/>
      <c r="AX17" s="70"/>
      <c r="AY17" s="141">
        <v>254.86</v>
      </c>
      <c r="AZ17" s="70">
        <f t="shared" si="21"/>
        <v>31.857500000000002</v>
      </c>
      <c r="BA17" s="90">
        <f t="shared" si="7"/>
        <v>243.1</v>
      </c>
      <c r="BB17" s="70">
        <v>30.388000000000002</v>
      </c>
    </row>
    <row r="18" spans="1:54" ht="25.5" x14ac:dyDescent="0.2">
      <c r="A18" s="68" t="s">
        <v>19</v>
      </c>
      <c r="B18" s="67" t="s">
        <v>93</v>
      </c>
      <c r="C18" s="35">
        <v>14</v>
      </c>
      <c r="D18" s="33">
        <f t="shared" si="0"/>
        <v>716.5</v>
      </c>
      <c r="E18" s="31">
        <f t="shared" si="38"/>
        <v>51.177860000000003</v>
      </c>
      <c r="F18" s="73">
        <f t="shared" si="8"/>
        <v>400</v>
      </c>
      <c r="G18" s="31">
        <f t="shared" si="37"/>
        <v>28.571428571428573</v>
      </c>
      <c r="H18" s="73">
        <v>415.7</v>
      </c>
      <c r="I18" s="70">
        <f t="shared" si="10"/>
        <v>29.692857142857143</v>
      </c>
      <c r="J18" s="76">
        <f t="shared" si="1"/>
        <v>457.3</v>
      </c>
      <c r="K18" s="76">
        <f t="shared" si="1"/>
        <v>569.5</v>
      </c>
      <c r="L18" s="76">
        <f t="shared" si="1"/>
        <v>611.1</v>
      </c>
      <c r="M18" s="76">
        <f t="shared" si="1"/>
        <v>673.4</v>
      </c>
      <c r="N18" s="76">
        <f t="shared" si="1"/>
        <v>831.4</v>
      </c>
      <c r="O18" s="76">
        <f t="shared" si="1"/>
        <v>893.8</v>
      </c>
      <c r="P18" s="76">
        <f t="shared" si="1"/>
        <v>1247.0999999999999</v>
      </c>
      <c r="Q18" s="91">
        <f>R17*C18</f>
        <v>420.98000000000008</v>
      </c>
      <c r="R18" s="70">
        <f t="shared" si="11"/>
        <v>30.070000000000004</v>
      </c>
      <c r="S18" s="76">
        <f t="shared" si="2"/>
        <v>547.29999999999995</v>
      </c>
      <c r="T18" s="76">
        <f t="shared" si="2"/>
        <v>631.5</v>
      </c>
      <c r="U18" s="73">
        <v>328.3</v>
      </c>
      <c r="V18" s="204">
        <f t="shared" si="12"/>
        <v>23.45</v>
      </c>
      <c r="W18" s="73">
        <v>349.7</v>
      </c>
      <c r="X18" s="31">
        <f t="shared" si="3"/>
        <v>24.978571428571428</v>
      </c>
      <c r="Y18" s="79">
        <f t="shared" si="4"/>
        <v>384.7</v>
      </c>
      <c r="Z18" s="79">
        <f t="shared" si="4"/>
        <v>479.1</v>
      </c>
      <c r="AA18" s="79">
        <f t="shared" si="4"/>
        <v>566.5</v>
      </c>
      <c r="AB18" s="79">
        <f t="shared" si="4"/>
        <v>514.1</v>
      </c>
      <c r="AC18" s="79">
        <f t="shared" si="4"/>
        <v>758.8</v>
      </c>
      <c r="AD18" s="79">
        <f t="shared" si="4"/>
        <v>1049.0999999999999</v>
      </c>
      <c r="AE18" s="33">
        <v>420.2</v>
      </c>
      <c r="AF18" s="70">
        <f t="shared" si="13"/>
        <v>30.014285714285712</v>
      </c>
      <c r="AG18" s="79">
        <f t="shared" si="5"/>
        <v>693.3</v>
      </c>
      <c r="AH18" s="79">
        <f t="shared" si="5"/>
        <v>882.4</v>
      </c>
      <c r="AI18" s="79">
        <f t="shared" si="5"/>
        <v>1260.5999999999999</v>
      </c>
      <c r="AJ18" s="90">
        <v>350.4</v>
      </c>
      <c r="AK18" s="70">
        <f>$AK$19</f>
        <v>30.133333333333333</v>
      </c>
      <c r="AL18" s="90">
        <v>468.2</v>
      </c>
      <c r="AM18" s="70">
        <f>$AM$19</f>
        <v>41.133333333333333</v>
      </c>
      <c r="AN18" s="90">
        <f t="shared" si="6"/>
        <v>446.4</v>
      </c>
      <c r="AO18" s="70">
        <f t="shared" si="16"/>
        <v>31.885000000000002</v>
      </c>
      <c r="AP18" s="79">
        <f t="shared" si="17"/>
        <v>669.6</v>
      </c>
      <c r="AQ18" s="90">
        <v>440.6</v>
      </c>
      <c r="AR18" s="158">
        <f t="shared" si="18"/>
        <v>31.471428571428572</v>
      </c>
      <c r="AS18" s="79">
        <f t="shared" si="19"/>
        <v>572.79999999999995</v>
      </c>
      <c r="AT18" s="79">
        <f t="shared" si="19"/>
        <v>638.9</v>
      </c>
      <c r="AU18" s="73">
        <v>438.3</v>
      </c>
      <c r="AV18" s="70">
        <f t="shared" si="20"/>
        <v>31.307142857142857</v>
      </c>
      <c r="AW18" s="70"/>
      <c r="AX18" s="70"/>
      <c r="AY18" s="141">
        <v>446</v>
      </c>
      <c r="AZ18" s="70">
        <f t="shared" si="21"/>
        <v>31.857142857142858</v>
      </c>
      <c r="BA18" s="90">
        <f t="shared" si="7"/>
        <v>425.4</v>
      </c>
      <c r="BB18" s="70">
        <v>30.388000000000002</v>
      </c>
    </row>
    <row r="19" spans="1:54" x14ac:dyDescent="0.2">
      <c r="A19" s="68" t="s">
        <v>9</v>
      </c>
      <c r="B19" s="67" t="s">
        <v>34</v>
      </c>
      <c r="C19" s="35">
        <v>15</v>
      </c>
      <c r="D19" s="33">
        <f t="shared" si="0"/>
        <v>767.7</v>
      </c>
      <c r="E19" s="31">
        <f t="shared" si="38"/>
        <v>51.177860000000003</v>
      </c>
      <c r="F19" s="73">
        <f t="shared" si="8"/>
        <v>428.7</v>
      </c>
      <c r="G19" s="31">
        <f t="shared" si="37"/>
        <v>28.58</v>
      </c>
      <c r="H19" s="73">
        <v>445.5</v>
      </c>
      <c r="I19" s="70">
        <f t="shared" si="10"/>
        <v>29.7</v>
      </c>
      <c r="J19" s="76">
        <f t="shared" si="1"/>
        <v>490.1</v>
      </c>
      <c r="K19" s="76">
        <f t="shared" si="1"/>
        <v>610.29999999999995</v>
      </c>
      <c r="L19" s="76">
        <f t="shared" si="1"/>
        <v>654.9</v>
      </c>
      <c r="M19" s="76">
        <f t="shared" si="1"/>
        <v>721.7</v>
      </c>
      <c r="N19" s="76">
        <f t="shared" si="1"/>
        <v>891</v>
      </c>
      <c r="O19" s="76">
        <f t="shared" si="1"/>
        <v>957.8</v>
      </c>
      <c r="P19" s="76">
        <f t="shared" si="1"/>
        <v>1336.5</v>
      </c>
      <c r="Q19" s="73">
        <v>451.1</v>
      </c>
      <c r="R19" s="70">
        <f t="shared" si="11"/>
        <v>30.073333333333334</v>
      </c>
      <c r="S19" s="76">
        <f t="shared" si="2"/>
        <v>586.4</v>
      </c>
      <c r="T19" s="76">
        <f t="shared" si="2"/>
        <v>676.7</v>
      </c>
      <c r="U19" s="73">
        <v>656.3</v>
      </c>
      <c r="V19" s="204">
        <f t="shared" si="12"/>
        <v>43.75333333333333</v>
      </c>
      <c r="W19" s="73">
        <v>698.9</v>
      </c>
      <c r="X19" s="31">
        <f t="shared" si="3"/>
        <v>46.593333333333334</v>
      </c>
      <c r="Y19" s="79">
        <v>0</v>
      </c>
      <c r="Z19" s="79">
        <v>0</v>
      </c>
      <c r="AA19" s="79">
        <f t="shared" ref="AA19:AD22" si="39">ROUND($C19*$X19*AA$6,1)</f>
        <v>1132.2</v>
      </c>
      <c r="AB19" s="79">
        <f t="shared" si="39"/>
        <v>1027.4000000000001</v>
      </c>
      <c r="AC19" s="79">
        <f t="shared" si="39"/>
        <v>1516.6</v>
      </c>
      <c r="AD19" s="79">
        <f t="shared" si="39"/>
        <v>2096.6999999999998</v>
      </c>
      <c r="AE19" s="33">
        <v>450.8</v>
      </c>
      <c r="AF19" s="70">
        <f t="shared" si="13"/>
        <v>30.053333333333335</v>
      </c>
      <c r="AG19" s="79">
        <f t="shared" si="5"/>
        <v>743.8</v>
      </c>
      <c r="AH19" s="79">
        <f t="shared" si="5"/>
        <v>946.7</v>
      </c>
      <c r="AI19" s="79">
        <f t="shared" si="5"/>
        <v>1352.4</v>
      </c>
      <c r="AJ19" s="33">
        <v>452</v>
      </c>
      <c r="AK19" s="70">
        <f t="shared" ref="AK19:AK27" si="40">AJ19/C19</f>
        <v>30.133333333333333</v>
      </c>
      <c r="AL19" s="33">
        <v>617</v>
      </c>
      <c r="AM19" s="70">
        <f t="shared" ref="AM19:AM27" si="41">AL19/C19</f>
        <v>41.133333333333333</v>
      </c>
      <c r="AN19" s="90">
        <f t="shared" si="6"/>
        <v>478.3</v>
      </c>
      <c r="AO19" s="70">
        <f t="shared" si="16"/>
        <v>31.885000000000002</v>
      </c>
      <c r="AP19" s="79">
        <f t="shared" si="17"/>
        <v>717.5</v>
      </c>
      <c r="AQ19" s="33">
        <v>471.9</v>
      </c>
      <c r="AR19" s="70">
        <f t="shared" si="18"/>
        <v>31.459999999999997</v>
      </c>
      <c r="AS19" s="79">
        <f t="shared" si="19"/>
        <v>613.5</v>
      </c>
      <c r="AT19" s="79">
        <f t="shared" si="19"/>
        <v>684.3</v>
      </c>
      <c r="AU19" s="73">
        <v>469.6</v>
      </c>
      <c r="AV19" s="70">
        <f t="shared" si="20"/>
        <v>31.306666666666668</v>
      </c>
      <c r="AW19" s="70"/>
      <c r="AX19" s="70"/>
      <c r="AY19" s="141">
        <v>477.9</v>
      </c>
      <c r="AZ19" s="70">
        <f t="shared" si="21"/>
        <v>31.86</v>
      </c>
      <c r="BA19" s="90">
        <v>455.7</v>
      </c>
      <c r="BB19" s="70">
        <f t="shared" ref="BB19:BB26" si="42">BA19/C19</f>
        <v>30.38</v>
      </c>
    </row>
    <row r="20" spans="1:54" x14ac:dyDescent="0.2">
      <c r="A20" s="68" t="s">
        <v>10</v>
      </c>
      <c r="B20" s="67" t="s">
        <v>35</v>
      </c>
      <c r="C20" s="35">
        <v>27.5</v>
      </c>
      <c r="D20" s="33">
        <f t="shared" si="0"/>
        <v>1407.4</v>
      </c>
      <c r="E20" s="31">
        <f t="shared" si="38"/>
        <v>51.177860000000003</v>
      </c>
      <c r="F20" s="73">
        <f t="shared" si="8"/>
        <v>785.7</v>
      </c>
      <c r="G20" s="31">
        <f t="shared" si="37"/>
        <v>28.570909090909094</v>
      </c>
      <c r="H20" s="73">
        <v>816.4</v>
      </c>
      <c r="I20" s="70">
        <f t="shared" si="10"/>
        <v>29.687272727272727</v>
      </c>
      <c r="J20" s="76">
        <f t="shared" si="1"/>
        <v>898</v>
      </c>
      <c r="K20" s="76">
        <f t="shared" si="1"/>
        <v>1118.5</v>
      </c>
      <c r="L20" s="76">
        <f t="shared" si="1"/>
        <v>1200.0999999999999</v>
      </c>
      <c r="M20" s="76">
        <f t="shared" si="1"/>
        <v>1322.6</v>
      </c>
      <c r="N20" s="76">
        <f t="shared" si="1"/>
        <v>1632.8</v>
      </c>
      <c r="O20" s="76">
        <f t="shared" si="1"/>
        <v>1755.3</v>
      </c>
      <c r="P20" s="76">
        <f t="shared" si="1"/>
        <v>2449.1999999999998</v>
      </c>
      <c r="Q20" s="73">
        <v>826.8</v>
      </c>
      <c r="R20" s="70">
        <f t="shared" si="11"/>
        <v>30.065454545454543</v>
      </c>
      <c r="S20" s="76">
        <f t="shared" si="2"/>
        <v>1074.8</v>
      </c>
      <c r="T20" s="76">
        <f t="shared" si="2"/>
        <v>1240.2</v>
      </c>
      <c r="U20" s="73">
        <v>656.3</v>
      </c>
      <c r="V20" s="204">
        <f t="shared" si="12"/>
        <v>23.865454545454543</v>
      </c>
      <c r="W20" s="73">
        <v>698.9</v>
      </c>
      <c r="X20" s="31">
        <f t="shared" si="3"/>
        <v>25.414545454545454</v>
      </c>
      <c r="Y20" s="79">
        <v>0</v>
      </c>
      <c r="Z20" s="79">
        <v>0</v>
      </c>
      <c r="AA20" s="79">
        <f t="shared" si="39"/>
        <v>1132.2</v>
      </c>
      <c r="AB20" s="79">
        <f t="shared" si="39"/>
        <v>1027.4000000000001</v>
      </c>
      <c r="AC20" s="79">
        <f t="shared" si="39"/>
        <v>1516.6</v>
      </c>
      <c r="AD20" s="79">
        <f t="shared" si="39"/>
        <v>2096.6999999999998</v>
      </c>
      <c r="AE20" s="33">
        <v>825.9</v>
      </c>
      <c r="AF20" s="70">
        <f t="shared" si="13"/>
        <v>30.032727272727271</v>
      </c>
      <c r="AG20" s="79">
        <f t="shared" si="5"/>
        <v>1362.7</v>
      </c>
      <c r="AH20" s="79">
        <f t="shared" si="5"/>
        <v>1734.4</v>
      </c>
      <c r="AI20" s="79">
        <f t="shared" si="5"/>
        <v>2477.6999999999998</v>
      </c>
      <c r="AJ20" s="33">
        <v>828.8</v>
      </c>
      <c r="AK20" s="70">
        <f t="shared" si="40"/>
        <v>30.138181818181817</v>
      </c>
      <c r="AL20" s="33">
        <v>1131.0999999999999</v>
      </c>
      <c r="AM20" s="70">
        <f t="shared" si="41"/>
        <v>41.130909090909086</v>
      </c>
      <c r="AN20" s="90">
        <f t="shared" si="6"/>
        <v>876.8</v>
      </c>
      <c r="AO20" s="70">
        <f t="shared" si="16"/>
        <v>31.885000000000002</v>
      </c>
      <c r="AP20" s="79">
        <f t="shared" si="17"/>
        <v>1315.2</v>
      </c>
      <c r="AQ20" s="33">
        <v>865.2</v>
      </c>
      <c r="AR20" s="70">
        <f t="shared" si="18"/>
        <v>31.461818181818185</v>
      </c>
      <c r="AS20" s="79">
        <f t="shared" si="19"/>
        <v>1124.8</v>
      </c>
      <c r="AT20" s="79">
        <f t="shared" si="19"/>
        <v>1254.5</v>
      </c>
      <c r="AU20" s="73">
        <v>860.9</v>
      </c>
      <c r="AV20" s="70">
        <f t="shared" si="20"/>
        <v>31.305454545454545</v>
      </c>
      <c r="AW20" s="70"/>
      <c r="AX20" s="70"/>
      <c r="AY20" s="141">
        <v>876.1</v>
      </c>
      <c r="AZ20" s="70">
        <f t="shared" si="21"/>
        <v>31.858181818181819</v>
      </c>
      <c r="BA20" s="90">
        <v>835.7</v>
      </c>
      <c r="BB20" s="70">
        <f t="shared" si="42"/>
        <v>30.38909090909091</v>
      </c>
    </row>
    <row r="21" spans="1:54" x14ac:dyDescent="0.2">
      <c r="A21" s="68" t="s">
        <v>11</v>
      </c>
      <c r="B21" s="67" t="s">
        <v>36</v>
      </c>
      <c r="C21" s="35">
        <v>40</v>
      </c>
      <c r="D21" s="33">
        <f t="shared" si="0"/>
        <v>2047.1</v>
      </c>
      <c r="E21" s="31">
        <f t="shared" si="38"/>
        <v>51.177860000000003</v>
      </c>
      <c r="F21" s="73">
        <f t="shared" si="8"/>
        <v>1142.8</v>
      </c>
      <c r="G21" s="31">
        <f t="shared" si="37"/>
        <v>28.57</v>
      </c>
      <c r="H21" s="73">
        <v>1187.4000000000001</v>
      </c>
      <c r="I21" s="70">
        <f t="shared" si="10"/>
        <v>29.685000000000002</v>
      </c>
      <c r="J21" s="76">
        <f t="shared" si="1"/>
        <v>1306.0999999999999</v>
      </c>
      <c r="K21" s="76">
        <f t="shared" si="1"/>
        <v>1626.7</v>
      </c>
      <c r="L21" s="76">
        <f t="shared" si="1"/>
        <v>1745.5</v>
      </c>
      <c r="M21" s="76">
        <f t="shared" si="1"/>
        <v>1923.6</v>
      </c>
      <c r="N21" s="76">
        <f t="shared" si="1"/>
        <v>2374.8000000000002</v>
      </c>
      <c r="O21" s="76">
        <f t="shared" si="1"/>
        <v>2552.9</v>
      </c>
      <c r="P21" s="76">
        <f t="shared" si="1"/>
        <v>3562.2</v>
      </c>
      <c r="Q21" s="73">
        <v>1202.7</v>
      </c>
      <c r="R21" s="70">
        <f t="shared" si="11"/>
        <v>30.067500000000003</v>
      </c>
      <c r="S21" s="76">
        <f t="shared" si="2"/>
        <v>1563.5</v>
      </c>
      <c r="T21" s="76">
        <f t="shared" si="2"/>
        <v>1804.1</v>
      </c>
      <c r="U21" s="73">
        <v>656.3</v>
      </c>
      <c r="V21" s="204">
        <f t="shared" si="12"/>
        <v>16.407499999999999</v>
      </c>
      <c r="W21" s="73">
        <v>698.9</v>
      </c>
      <c r="X21" s="31">
        <f t="shared" si="3"/>
        <v>17.4725</v>
      </c>
      <c r="Y21" s="79">
        <v>0</v>
      </c>
      <c r="Z21" s="79">
        <v>0</v>
      </c>
      <c r="AA21" s="79">
        <f t="shared" si="39"/>
        <v>1132.2</v>
      </c>
      <c r="AB21" s="79">
        <f t="shared" si="39"/>
        <v>1027.4000000000001</v>
      </c>
      <c r="AC21" s="79">
        <f t="shared" si="39"/>
        <v>1516.6</v>
      </c>
      <c r="AD21" s="79">
        <f t="shared" si="39"/>
        <v>2096.6999999999998</v>
      </c>
      <c r="AE21" s="33">
        <v>1201.7</v>
      </c>
      <c r="AF21" s="70">
        <f t="shared" si="13"/>
        <v>30.0425</v>
      </c>
      <c r="AG21" s="79">
        <f t="shared" si="5"/>
        <v>1982.8</v>
      </c>
      <c r="AH21" s="79">
        <f t="shared" si="5"/>
        <v>2523.6</v>
      </c>
      <c r="AI21" s="79">
        <f t="shared" si="5"/>
        <v>3605.1</v>
      </c>
      <c r="AJ21" s="33">
        <v>1205.4000000000001</v>
      </c>
      <c r="AK21" s="70">
        <f t="shared" si="40"/>
        <v>30.135000000000002</v>
      </c>
      <c r="AL21" s="33">
        <v>1644.8</v>
      </c>
      <c r="AM21" s="70">
        <f t="shared" si="41"/>
        <v>41.12</v>
      </c>
      <c r="AN21" s="90">
        <f t="shared" si="6"/>
        <v>1275.4000000000001</v>
      </c>
      <c r="AO21" s="70">
        <v>31.885000000000002</v>
      </c>
      <c r="AP21" s="79">
        <f t="shared" si="17"/>
        <v>1913.1</v>
      </c>
      <c r="AQ21" s="33">
        <v>1258.3</v>
      </c>
      <c r="AR21" s="70">
        <f t="shared" si="18"/>
        <v>31.4575</v>
      </c>
      <c r="AS21" s="79">
        <f t="shared" si="19"/>
        <v>1635.8</v>
      </c>
      <c r="AT21" s="79">
        <f t="shared" si="19"/>
        <v>1824.5</v>
      </c>
      <c r="AU21" s="73">
        <v>1251.9000000000001</v>
      </c>
      <c r="AV21" s="70">
        <f t="shared" si="20"/>
        <v>31.297500000000003</v>
      </c>
      <c r="AW21" s="70"/>
      <c r="AX21" s="70"/>
      <c r="AY21" s="141">
        <v>1274.3</v>
      </c>
      <c r="AZ21" s="70">
        <f t="shared" si="21"/>
        <v>31.857499999999998</v>
      </c>
      <c r="BA21" s="90">
        <v>1215.5</v>
      </c>
      <c r="BB21" s="70">
        <f t="shared" si="42"/>
        <v>30.387499999999999</v>
      </c>
    </row>
    <row r="22" spans="1:54" x14ac:dyDescent="0.2">
      <c r="A22" s="68" t="s">
        <v>12</v>
      </c>
      <c r="B22" s="67" t="s">
        <v>37</v>
      </c>
      <c r="C22" s="35">
        <v>52.5</v>
      </c>
      <c r="D22" s="33">
        <f t="shared" si="0"/>
        <v>2686.8</v>
      </c>
      <c r="E22" s="31">
        <f t="shared" si="38"/>
        <v>51.177860000000003</v>
      </c>
      <c r="F22" s="73">
        <f t="shared" si="8"/>
        <v>1500.1</v>
      </c>
      <c r="G22" s="31">
        <f t="shared" si="37"/>
        <v>28.573333333333331</v>
      </c>
      <c r="H22" s="73">
        <v>1558.7</v>
      </c>
      <c r="I22" s="70">
        <f t="shared" si="10"/>
        <v>29.689523809523809</v>
      </c>
      <c r="J22" s="76">
        <f t="shared" ref="J22:P27" si="43">ROUND($C22*$I22*J$6,1)</f>
        <v>1714.6</v>
      </c>
      <c r="K22" s="76">
        <f t="shared" si="43"/>
        <v>2135.4</v>
      </c>
      <c r="L22" s="76">
        <f t="shared" si="43"/>
        <v>2291.3000000000002</v>
      </c>
      <c r="M22" s="76">
        <f t="shared" si="43"/>
        <v>2525.1</v>
      </c>
      <c r="N22" s="76">
        <f t="shared" si="43"/>
        <v>3117.4</v>
      </c>
      <c r="O22" s="76">
        <f t="shared" si="43"/>
        <v>3351.2</v>
      </c>
      <c r="P22" s="76">
        <f t="shared" si="43"/>
        <v>4676.1000000000004</v>
      </c>
      <c r="Q22" s="73">
        <v>1578.9</v>
      </c>
      <c r="R22" s="70">
        <f t="shared" si="11"/>
        <v>30.074285714285715</v>
      </c>
      <c r="S22" s="76">
        <f t="shared" si="2"/>
        <v>2052.6</v>
      </c>
      <c r="T22" s="76">
        <f t="shared" si="2"/>
        <v>2368.4</v>
      </c>
      <c r="U22" s="73">
        <v>656.3</v>
      </c>
      <c r="V22" s="204">
        <f t="shared" si="12"/>
        <v>12.500952380952381</v>
      </c>
      <c r="W22" s="73">
        <v>698.9</v>
      </c>
      <c r="X22" s="31">
        <f t="shared" si="3"/>
        <v>13.312380952380952</v>
      </c>
      <c r="Y22" s="79">
        <v>0</v>
      </c>
      <c r="Z22" s="79">
        <v>0</v>
      </c>
      <c r="AA22" s="79">
        <f t="shared" si="39"/>
        <v>1132.2</v>
      </c>
      <c r="AB22" s="79">
        <f t="shared" si="39"/>
        <v>1027.4000000000001</v>
      </c>
      <c r="AC22" s="79">
        <f t="shared" si="39"/>
        <v>1516.6</v>
      </c>
      <c r="AD22" s="79">
        <f t="shared" si="39"/>
        <v>2096.6999999999998</v>
      </c>
      <c r="AE22" s="33">
        <v>1577</v>
      </c>
      <c r="AF22" s="70">
        <f t="shared" si="13"/>
        <v>30.038095238095238</v>
      </c>
      <c r="AG22" s="79">
        <f t="shared" si="5"/>
        <v>2602.1</v>
      </c>
      <c r="AH22" s="79">
        <f t="shared" si="5"/>
        <v>3311.7</v>
      </c>
      <c r="AI22" s="79">
        <f t="shared" si="5"/>
        <v>4731</v>
      </c>
      <c r="AJ22" s="33">
        <v>1582.1</v>
      </c>
      <c r="AK22" s="70">
        <f t="shared" si="40"/>
        <v>30.135238095238094</v>
      </c>
      <c r="AL22" s="33">
        <v>2158.9</v>
      </c>
      <c r="AM22" s="70">
        <f t="shared" si="41"/>
        <v>41.121904761904766</v>
      </c>
      <c r="AN22" s="90">
        <f t="shared" si="6"/>
        <v>1674</v>
      </c>
      <c r="AO22" s="70">
        <f t="shared" si="16"/>
        <v>31.885000000000002</v>
      </c>
      <c r="AP22" s="79">
        <f t="shared" si="17"/>
        <v>2511</v>
      </c>
      <c r="AQ22" s="33">
        <v>1651.8</v>
      </c>
      <c r="AR22" s="70">
        <f t="shared" si="18"/>
        <v>31.462857142857143</v>
      </c>
      <c r="AS22" s="79">
        <f t="shared" si="19"/>
        <v>2147.3000000000002</v>
      </c>
      <c r="AT22" s="79">
        <f t="shared" si="19"/>
        <v>2395.1</v>
      </c>
      <c r="AU22" s="73">
        <v>1642.9</v>
      </c>
      <c r="AV22" s="70">
        <f t="shared" si="20"/>
        <v>31.293333333333337</v>
      </c>
      <c r="AW22" s="70"/>
      <c r="AX22" s="70"/>
      <c r="AY22" s="141">
        <v>1672.5</v>
      </c>
      <c r="AZ22" s="70">
        <f t="shared" si="21"/>
        <v>31.857142857142858</v>
      </c>
      <c r="BA22" s="90">
        <v>1595.5</v>
      </c>
      <c r="BB22" s="70">
        <f t="shared" si="42"/>
        <v>30.390476190476189</v>
      </c>
    </row>
    <row r="23" spans="1:54" x14ac:dyDescent="0.2">
      <c r="A23" s="68" t="s">
        <v>13</v>
      </c>
      <c r="B23" s="67" t="s">
        <v>38</v>
      </c>
      <c r="C23" s="35">
        <v>15</v>
      </c>
      <c r="D23" s="33">
        <f t="shared" si="0"/>
        <v>767.7</v>
      </c>
      <c r="E23" s="31">
        <f t="shared" si="38"/>
        <v>51.177860000000003</v>
      </c>
      <c r="F23" s="73">
        <f t="shared" si="8"/>
        <v>428.7</v>
      </c>
      <c r="G23" s="31">
        <f t="shared" si="37"/>
        <v>28.58</v>
      </c>
      <c r="H23" s="73">
        <v>445.5</v>
      </c>
      <c r="I23" s="70">
        <f t="shared" si="10"/>
        <v>29.7</v>
      </c>
      <c r="J23" s="76">
        <f t="shared" si="43"/>
        <v>490.1</v>
      </c>
      <c r="K23" s="76">
        <f t="shared" si="43"/>
        <v>610.29999999999995</v>
      </c>
      <c r="L23" s="76">
        <f t="shared" si="43"/>
        <v>654.9</v>
      </c>
      <c r="M23" s="76">
        <f t="shared" si="43"/>
        <v>721.7</v>
      </c>
      <c r="N23" s="76">
        <f t="shared" si="43"/>
        <v>891</v>
      </c>
      <c r="O23" s="76">
        <f t="shared" si="43"/>
        <v>957.8</v>
      </c>
      <c r="P23" s="76">
        <f t="shared" si="43"/>
        <v>1336.5</v>
      </c>
      <c r="Q23" s="73">
        <v>0</v>
      </c>
      <c r="R23" s="70">
        <f t="shared" si="11"/>
        <v>0</v>
      </c>
      <c r="S23" s="76">
        <f t="shared" si="2"/>
        <v>0</v>
      </c>
      <c r="T23" s="76">
        <f t="shared" si="2"/>
        <v>0</v>
      </c>
      <c r="U23" s="73">
        <v>0</v>
      </c>
      <c r="V23" s="204">
        <f t="shared" si="12"/>
        <v>0</v>
      </c>
      <c r="W23" s="73"/>
      <c r="X23" s="31">
        <f t="shared" si="3"/>
        <v>0</v>
      </c>
      <c r="Y23" s="79">
        <f t="shared" ref="Y23:Z26" si="44">ROUND($C23*$X23*Y$6,1)</f>
        <v>0</v>
      </c>
      <c r="Z23" s="79">
        <f t="shared" si="44"/>
        <v>0</v>
      </c>
      <c r="AA23" s="79">
        <v>0</v>
      </c>
      <c r="AB23" s="79">
        <f t="shared" ref="AB23:AD26" si="45">ROUND($C23*$X23*AB$6,1)</f>
        <v>0</v>
      </c>
      <c r="AC23" s="79">
        <f t="shared" si="45"/>
        <v>0</v>
      </c>
      <c r="AD23" s="79">
        <f t="shared" si="45"/>
        <v>0</v>
      </c>
      <c r="AE23" s="33">
        <v>450.8</v>
      </c>
      <c r="AF23" s="70">
        <f t="shared" si="13"/>
        <v>30.053333333333335</v>
      </c>
      <c r="AG23" s="79">
        <f t="shared" si="5"/>
        <v>743.8</v>
      </c>
      <c r="AH23" s="79">
        <f t="shared" si="5"/>
        <v>946.7</v>
      </c>
      <c r="AI23" s="79">
        <f t="shared" si="5"/>
        <v>1352.4</v>
      </c>
      <c r="AJ23" s="33">
        <v>375.4</v>
      </c>
      <c r="AK23" s="70">
        <f t="shared" si="40"/>
        <v>25.026666666666664</v>
      </c>
      <c r="AL23" s="33">
        <v>502.6</v>
      </c>
      <c r="AM23" s="70">
        <f t="shared" si="41"/>
        <v>33.506666666666668</v>
      </c>
      <c r="AN23" s="90">
        <f t="shared" si="6"/>
        <v>478.3</v>
      </c>
      <c r="AO23" s="70">
        <f t="shared" si="16"/>
        <v>31.885000000000002</v>
      </c>
      <c r="AP23" s="79">
        <f t="shared" si="17"/>
        <v>717.5</v>
      </c>
      <c r="AQ23" s="33">
        <v>471.8</v>
      </c>
      <c r="AR23" s="70">
        <f t="shared" si="18"/>
        <v>31.453333333333333</v>
      </c>
      <c r="AS23" s="79">
        <f t="shared" si="19"/>
        <v>613.29999999999995</v>
      </c>
      <c r="AT23" s="79">
        <f t="shared" si="19"/>
        <v>684.1</v>
      </c>
      <c r="AU23" s="73">
        <v>469.6</v>
      </c>
      <c r="AV23" s="70">
        <f t="shared" si="20"/>
        <v>31.306666666666668</v>
      </c>
      <c r="AW23" s="70"/>
      <c r="AX23" s="70"/>
      <c r="AY23" s="141">
        <v>477.9</v>
      </c>
      <c r="AZ23" s="70">
        <f t="shared" si="21"/>
        <v>31.86</v>
      </c>
      <c r="BA23" s="90">
        <v>455.7</v>
      </c>
      <c r="BB23" s="70">
        <f t="shared" si="42"/>
        <v>30.38</v>
      </c>
    </row>
    <row r="24" spans="1:54" x14ac:dyDescent="0.2">
      <c r="A24" s="68" t="s">
        <v>14</v>
      </c>
      <c r="B24" s="67" t="s">
        <v>39</v>
      </c>
      <c r="C24" s="35">
        <v>27.5</v>
      </c>
      <c r="D24" s="33">
        <f t="shared" si="0"/>
        <v>1407.4</v>
      </c>
      <c r="E24" s="31">
        <f t="shared" si="38"/>
        <v>51.177860000000003</v>
      </c>
      <c r="F24" s="73">
        <f t="shared" si="8"/>
        <v>785.7</v>
      </c>
      <c r="G24" s="31">
        <f t="shared" si="9"/>
        <v>28.570909090909094</v>
      </c>
      <c r="H24" s="73">
        <v>816.4</v>
      </c>
      <c r="I24" s="70">
        <f t="shared" si="10"/>
        <v>29.687272727272727</v>
      </c>
      <c r="J24" s="76">
        <f t="shared" si="43"/>
        <v>898</v>
      </c>
      <c r="K24" s="76">
        <f t="shared" si="43"/>
        <v>1118.5</v>
      </c>
      <c r="L24" s="76">
        <f t="shared" si="43"/>
        <v>1200.0999999999999</v>
      </c>
      <c r="M24" s="76">
        <f t="shared" si="43"/>
        <v>1322.6</v>
      </c>
      <c r="N24" s="76">
        <f t="shared" si="43"/>
        <v>1632.8</v>
      </c>
      <c r="O24" s="76">
        <f t="shared" si="43"/>
        <v>1755.3</v>
      </c>
      <c r="P24" s="76">
        <f t="shared" si="43"/>
        <v>2449.1999999999998</v>
      </c>
      <c r="Q24" s="73">
        <v>826.8</v>
      </c>
      <c r="R24" s="70">
        <f t="shared" si="11"/>
        <v>30.065454545454543</v>
      </c>
      <c r="S24" s="76">
        <f t="shared" si="2"/>
        <v>1074.8</v>
      </c>
      <c r="T24" s="76">
        <f t="shared" si="2"/>
        <v>1240.2</v>
      </c>
      <c r="U24" s="73">
        <v>616.20000000000005</v>
      </c>
      <c r="V24" s="204">
        <f t="shared" si="12"/>
        <v>22.40727272727273</v>
      </c>
      <c r="W24" s="73">
        <v>656.3</v>
      </c>
      <c r="X24" s="31">
        <f t="shared" si="3"/>
        <v>23.865454545454543</v>
      </c>
      <c r="Y24" s="79">
        <f t="shared" si="44"/>
        <v>721.9</v>
      </c>
      <c r="Z24" s="79">
        <f t="shared" si="44"/>
        <v>899.1</v>
      </c>
      <c r="AA24" s="79">
        <v>0</v>
      </c>
      <c r="AB24" s="79">
        <f t="shared" si="45"/>
        <v>964.8</v>
      </c>
      <c r="AC24" s="79">
        <f t="shared" si="45"/>
        <v>1424.2</v>
      </c>
      <c r="AD24" s="79">
        <f t="shared" si="45"/>
        <v>1968.9</v>
      </c>
      <c r="AE24" s="33">
        <v>825.9</v>
      </c>
      <c r="AF24" s="70">
        <f t="shared" si="13"/>
        <v>30.032727272727271</v>
      </c>
      <c r="AG24" s="79">
        <f t="shared" si="5"/>
        <v>1362.7</v>
      </c>
      <c r="AH24" s="79">
        <f t="shared" si="5"/>
        <v>1734.4</v>
      </c>
      <c r="AI24" s="79">
        <f t="shared" si="5"/>
        <v>2477.6999999999998</v>
      </c>
      <c r="AJ24" s="33">
        <v>499.2</v>
      </c>
      <c r="AK24" s="70">
        <f t="shared" si="40"/>
        <v>18.152727272727272</v>
      </c>
      <c r="AL24" s="33">
        <v>668.5</v>
      </c>
      <c r="AM24" s="70">
        <f t="shared" si="41"/>
        <v>24.309090909090909</v>
      </c>
      <c r="AN24" s="90">
        <f t="shared" si="6"/>
        <v>876.8</v>
      </c>
      <c r="AO24" s="70">
        <f t="shared" si="16"/>
        <v>31.885000000000002</v>
      </c>
      <c r="AP24" s="79">
        <f t="shared" si="17"/>
        <v>1315.2</v>
      </c>
      <c r="AQ24" s="33">
        <v>865.2</v>
      </c>
      <c r="AR24" s="70">
        <f t="shared" si="18"/>
        <v>31.461818181818185</v>
      </c>
      <c r="AS24" s="79">
        <f t="shared" si="19"/>
        <v>1124.8</v>
      </c>
      <c r="AT24" s="79">
        <f t="shared" si="19"/>
        <v>1254.5</v>
      </c>
      <c r="AU24" s="73">
        <v>860.9</v>
      </c>
      <c r="AV24" s="70">
        <f t="shared" si="20"/>
        <v>31.305454545454545</v>
      </c>
      <c r="AW24" s="70"/>
      <c r="AX24" s="70"/>
      <c r="AY24" s="141">
        <v>876.1</v>
      </c>
      <c r="AZ24" s="70">
        <f t="shared" si="21"/>
        <v>31.858181818181819</v>
      </c>
      <c r="BA24" s="90">
        <v>835.7</v>
      </c>
      <c r="BB24" s="70">
        <f t="shared" si="42"/>
        <v>30.38909090909091</v>
      </c>
    </row>
    <row r="25" spans="1:54" x14ac:dyDescent="0.2">
      <c r="A25" s="68" t="s">
        <v>15</v>
      </c>
      <c r="B25" s="67" t="s">
        <v>40</v>
      </c>
      <c r="C25" s="35">
        <v>40</v>
      </c>
      <c r="D25" s="33">
        <f t="shared" si="0"/>
        <v>2047.1</v>
      </c>
      <c r="E25" s="31">
        <f t="shared" si="38"/>
        <v>51.177860000000003</v>
      </c>
      <c r="F25" s="73">
        <f t="shared" si="8"/>
        <v>1142.8</v>
      </c>
      <c r="G25" s="31">
        <f t="shared" si="9"/>
        <v>28.57</v>
      </c>
      <c r="H25" s="73">
        <v>1187.4000000000001</v>
      </c>
      <c r="I25" s="70">
        <f t="shared" si="10"/>
        <v>29.685000000000002</v>
      </c>
      <c r="J25" s="76">
        <f t="shared" si="43"/>
        <v>1306.0999999999999</v>
      </c>
      <c r="K25" s="76">
        <f t="shared" si="43"/>
        <v>1626.7</v>
      </c>
      <c r="L25" s="76">
        <f t="shared" si="43"/>
        <v>1745.5</v>
      </c>
      <c r="M25" s="76">
        <f t="shared" si="43"/>
        <v>1923.6</v>
      </c>
      <c r="N25" s="76">
        <f t="shared" si="43"/>
        <v>2374.8000000000002</v>
      </c>
      <c r="O25" s="76">
        <f t="shared" si="43"/>
        <v>2552.9</v>
      </c>
      <c r="P25" s="76">
        <f t="shared" si="43"/>
        <v>3562.2</v>
      </c>
      <c r="Q25" s="73">
        <v>1202.7</v>
      </c>
      <c r="R25" s="70">
        <f t="shared" si="11"/>
        <v>30.067500000000003</v>
      </c>
      <c r="S25" s="76">
        <f t="shared" si="2"/>
        <v>1563.5</v>
      </c>
      <c r="T25" s="76">
        <f t="shared" si="2"/>
        <v>1804.1</v>
      </c>
      <c r="U25" s="73">
        <v>616.20000000000005</v>
      </c>
      <c r="V25" s="204">
        <f t="shared" si="12"/>
        <v>15.405000000000001</v>
      </c>
      <c r="W25" s="73">
        <v>656.3</v>
      </c>
      <c r="X25" s="31">
        <f t="shared" si="3"/>
        <v>16.407499999999999</v>
      </c>
      <c r="Y25" s="79">
        <f t="shared" si="44"/>
        <v>721.9</v>
      </c>
      <c r="Z25" s="79">
        <f t="shared" si="44"/>
        <v>899.1</v>
      </c>
      <c r="AA25" s="79">
        <v>0</v>
      </c>
      <c r="AB25" s="79">
        <f t="shared" si="45"/>
        <v>964.8</v>
      </c>
      <c r="AC25" s="79">
        <f t="shared" si="45"/>
        <v>1424.2</v>
      </c>
      <c r="AD25" s="79">
        <f t="shared" si="45"/>
        <v>1968.9</v>
      </c>
      <c r="AE25" s="33">
        <v>1201.7</v>
      </c>
      <c r="AF25" s="70">
        <f t="shared" si="13"/>
        <v>30.0425</v>
      </c>
      <c r="AG25" s="79">
        <f t="shared" si="5"/>
        <v>1982.8</v>
      </c>
      <c r="AH25" s="79">
        <f t="shared" si="5"/>
        <v>2523.6</v>
      </c>
      <c r="AI25" s="79">
        <f t="shared" si="5"/>
        <v>3605.1</v>
      </c>
      <c r="AJ25" s="33">
        <v>623.1</v>
      </c>
      <c r="AK25" s="70">
        <f t="shared" si="40"/>
        <v>15.577500000000001</v>
      </c>
      <c r="AL25" s="33">
        <v>834.4</v>
      </c>
      <c r="AM25" s="70">
        <f t="shared" si="41"/>
        <v>20.86</v>
      </c>
      <c r="AN25" s="90">
        <f t="shared" si="6"/>
        <v>1275.4000000000001</v>
      </c>
      <c r="AO25" s="70">
        <f t="shared" si="16"/>
        <v>31.885000000000002</v>
      </c>
      <c r="AP25" s="79">
        <f t="shared" si="17"/>
        <v>1913.1</v>
      </c>
      <c r="AQ25" s="33">
        <v>1258.3</v>
      </c>
      <c r="AR25" s="70">
        <f t="shared" si="18"/>
        <v>31.4575</v>
      </c>
      <c r="AS25" s="79">
        <f t="shared" si="19"/>
        <v>1635.8</v>
      </c>
      <c r="AT25" s="79">
        <f t="shared" si="19"/>
        <v>1824.5</v>
      </c>
      <c r="AU25" s="73">
        <v>1251.9000000000001</v>
      </c>
      <c r="AV25" s="70">
        <f t="shared" si="20"/>
        <v>31.297500000000003</v>
      </c>
      <c r="AW25" s="70"/>
      <c r="AX25" s="70"/>
      <c r="AY25" s="141">
        <v>1274.3</v>
      </c>
      <c r="AZ25" s="70">
        <f t="shared" si="21"/>
        <v>31.857499999999998</v>
      </c>
      <c r="BA25" s="90">
        <v>1215.5</v>
      </c>
      <c r="BB25" s="70">
        <f t="shared" si="42"/>
        <v>30.387499999999999</v>
      </c>
    </row>
    <row r="26" spans="1:54" x14ac:dyDescent="0.2">
      <c r="A26" s="68" t="s">
        <v>16</v>
      </c>
      <c r="B26" s="67" t="s">
        <v>41</v>
      </c>
      <c r="C26" s="35">
        <v>52.5</v>
      </c>
      <c r="D26" s="33">
        <f t="shared" si="0"/>
        <v>2686.8</v>
      </c>
      <c r="E26" s="31">
        <f t="shared" si="38"/>
        <v>51.177860000000003</v>
      </c>
      <c r="F26" s="73">
        <f t="shared" si="8"/>
        <v>1500.1</v>
      </c>
      <c r="G26" s="31">
        <f t="shared" si="9"/>
        <v>28.573333333333331</v>
      </c>
      <c r="H26" s="73">
        <v>1558.7</v>
      </c>
      <c r="I26" s="70">
        <f t="shared" si="10"/>
        <v>29.689523809523809</v>
      </c>
      <c r="J26" s="76">
        <f t="shared" si="43"/>
        <v>1714.6</v>
      </c>
      <c r="K26" s="76">
        <f t="shared" si="43"/>
        <v>2135.4</v>
      </c>
      <c r="L26" s="76">
        <f t="shared" si="43"/>
        <v>2291.3000000000002</v>
      </c>
      <c r="M26" s="76">
        <f t="shared" si="43"/>
        <v>2525.1</v>
      </c>
      <c r="N26" s="76">
        <f t="shared" si="43"/>
        <v>3117.4</v>
      </c>
      <c r="O26" s="76">
        <f t="shared" si="43"/>
        <v>3351.2</v>
      </c>
      <c r="P26" s="76">
        <f t="shared" si="43"/>
        <v>4676.1000000000004</v>
      </c>
      <c r="Q26" s="73">
        <v>1578.9</v>
      </c>
      <c r="R26" s="70">
        <f t="shared" si="11"/>
        <v>30.074285714285715</v>
      </c>
      <c r="S26" s="76">
        <f t="shared" si="2"/>
        <v>2052.6</v>
      </c>
      <c r="T26" s="76">
        <f t="shared" si="2"/>
        <v>2368.4</v>
      </c>
      <c r="U26" s="73">
        <v>632</v>
      </c>
      <c r="V26" s="204">
        <f t="shared" si="12"/>
        <v>12.038095238095238</v>
      </c>
      <c r="W26" s="73">
        <v>672.9</v>
      </c>
      <c r="X26" s="31">
        <f t="shared" si="3"/>
        <v>12.817142857142857</v>
      </c>
      <c r="Y26" s="79">
        <f t="shared" si="44"/>
        <v>740.2</v>
      </c>
      <c r="Z26" s="79">
        <f t="shared" si="44"/>
        <v>921.9</v>
      </c>
      <c r="AA26" s="79">
        <v>0</v>
      </c>
      <c r="AB26" s="79">
        <f t="shared" si="45"/>
        <v>989.2</v>
      </c>
      <c r="AC26" s="79">
        <f t="shared" si="45"/>
        <v>1460.2</v>
      </c>
      <c r="AD26" s="79">
        <f t="shared" si="45"/>
        <v>2018.7</v>
      </c>
      <c r="AE26" s="33">
        <v>1577</v>
      </c>
      <c r="AF26" s="70">
        <f t="shared" si="13"/>
        <v>30.038095238095238</v>
      </c>
      <c r="AG26" s="79">
        <f t="shared" si="5"/>
        <v>2602.1</v>
      </c>
      <c r="AH26" s="79">
        <f t="shared" si="5"/>
        <v>3311.7</v>
      </c>
      <c r="AI26" s="79">
        <f t="shared" si="5"/>
        <v>4731</v>
      </c>
      <c r="AJ26" s="33">
        <v>750.7</v>
      </c>
      <c r="AK26" s="70">
        <f t="shared" si="40"/>
        <v>14.29904761904762</v>
      </c>
      <c r="AL26" s="33">
        <v>1005.4</v>
      </c>
      <c r="AM26" s="70">
        <f t="shared" si="41"/>
        <v>19.150476190476191</v>
      </c>
      <c r="AN26" s="90">
        <f t="shared" si="6"/>
        <v>1674</v>
      </c>
      <c r="AO26" s="70">
        <f t="shared" si="16"/>
        <v>31.885000000000002</v>
      </c>
      <c r="AP26" s="79">
        <f t="shared" si="17"/>
        <v>2511</v>
      </c>
      <c r="AQ26" s="33">
        <v>1651.8</v>
      </c>
      <c r="AR26" s="70">
        <f t="shared" si="18"/>
        <v>31.462857142857143</v>
      </c>
      <c r="AS26" s="79">
        <f t="shared" si="19"/>
        <v>2147.3000000000002</v>
      </c>
      <c r="AT26" s="79">
        <f t="shared" si="19"/>
        <v>2395.1</v>
      </c>
      <c r="AU26" s="73">
        <v>1642.9</v>
      </c>
      <c r="AV26" s="70">
        <f t="shared" si="20"/>
        <v>31.293333333333337</v>
      </c>
      <c r="AW26" s="70"/>
      <c r="AX26" s="70"/>
      <c r="AY26" s="141">
        <v>1672.5</v>
      </c>
      <c r="AZ26" s="70">
        <f t="shared" si="21"/>
        <v>31.857142857142858</v>
      </c>
      <c r="BA26" s="90">
        <v>1595.5</v>
      </c>
      <c r="BB26" s="70">
        <f t="shared" si="42"/>
        <v>30.390476190476189</v>
      </c>
    </row>
    <row r="27" spans="1:54" x14ac:dyDescent="0.2">
      <c r="A27" s="68" t="s">
        <v>20</v>
      </c>
      <c r="B27" s="69" t="s">
        <v>80</v>
      </c>
      <c r="C27" s="35">
        <v>21.43</v>
      </c>
      <c r="D27" s="33">
        <f t="shared" si="0"/>
        <v>1096.7</v>
      </c>
      <c r="E27" s="31">
        <f t="shared" si="38"/>
        <v>51.177860000000003</v>
      </c>
      <c r="F27" s="73">
        <f t="shared" si="8"/>
        <v>513.6</v>
      </c>
      <c r="G27" s="31">
        <f t="shared" si="9"/>
        <v>23.966402239850677</v>
      </c>
      <c r="H27" s="73">
        <v>533.70000000000005</v>
      </c>
      <c r="I27" s="70">
        <f t="shared" si="10"/>
        <v>24.904339710685957</v>
      </c>
      <c r="J27" s="76">
        <f t="shared" si="43"/>
        <v>587.1</v>
      </c>
      <c r="K27" s="76">
        <f t="shared" si="43"/>
        <v>731.2</v>
      </c>
      <c r="L27" s="76">
        <f t="shared" si="43"/>
        <v>784.5</v>
      </c>
      <c r="M27" s="76">
        <f t="shared" si="43"/>
        <v>864.6</v>
      </c>
      <c r="N27" s="76">
        <f t="shared" si="43"/>
        <v>1067.4000000000001</v>
      </c>
      <c r="O27" s="76">
        <f t="shared" si="43"/>
        <v>1147.5</v>
      </c>
      <c r="P27" s="76">
        <f t="shared" si="43"/>
        <v>1601.1</v>
      </c>
      <c r="Q27" s="91">
        <f>R26*C27</f>
        <v>644.49194285714282</v>
      </c>
      <c r="R27" s="70">
        <f t="shared" si="11"/>
        <v>30.074285714285711</v>
      </c>
      <c r="S27" s="76">
        <f t="shared" si="2"/>
        <v>837.8</v>
      </c>
      <c r="T27" s="76">
        <f t="shared" si="2"/>
        <v>966.7</v>
      </c>
      <c r="U27" s="73">
        <v>505.8</v>
      </c>
      <c r="V27" s="204">
        <f t="shared" si="12"/>
        <v>23.602426504899675</v>
      </c>
      <c r="W27" s="73">
        <v>538.6</v>
      </c>
      <c r="X27" s="31">
        <f t="shared" si="3"/>
        <v>25.132991133924406</v>
      </c>
      <c r="Y27" s="79">
        <f>W27</f>
        <v>538.6</v>
      </c>
      <c r="Z27" s="79">
        <f>Y27</f>
        <v>538.6</v>
      </c>
      <c r="AA27" s="79">
        <f t="shared" ref="AA27:AD27" si="46">Z27</f>
        <v>538.6</v>
      </c>
      <c r="AB27" s="79">
        <f t="shared" si="46"/>
        <v>538.6</v>
      </c>
      <c r="AC27" s="79">
        <f t="shared" si="46"/>
        <v>538.6</v>
      </c>
      <c r="AD27" s="79">
        <f t="shared" si="46"/>
        <v>538.6</v>
      </c>
      <c r="AE27" s="90">
        <f>ROUNDDOWN($AF$11*C27,1)</f>
        <v>644</v>
      </c>
      <c r="AF27" s="70">
        <f t="shared" si="13"/>
        <v>30.051329911339245</v>
      </c>
      <c r="AG27" s="79">
        <f t="shared" si="5"/>
        <v>1062.5999999999999</v>
      </c>
      <c r="AH27" s="79">
        <f t="shared" si="5"/>
        <v>1352.4</v>
      </c>
      <c r="AI27" s="79">
        <f t="shared" si="5"/>
        <v>1932</v>
      </c>
      <c r="AJ27" s="33">
        <v>472.1</v>
      </c>
      <c r="AK27" s="70">
        <f t="shared" si="40"/>
        <v>22.029864675688287</v>
      </c>
      <c r="AL27" s="33">
        <v>630.70000000000005</v>
      </c>
      <c r="AM27" s="70">
        <f t="shared" si="41"/>
        <v>29.430704619692023</v>
      </c>
      <c r="AN27" s="90">
        <f t="shared" si="6"/>
        <v>683.3</v>
      </c>
      <c r="AO27" s="70">
        <f t="shared" si="16"/>
        <v>31.885000000000002</v>
      </c>
      <c r="AP27" s="79">
        <f t="shared" si="17"/>
        <v>1025</v>
      </c>
      <c r="AQ27" s="33">
        <v>565.29999999999995</v>
      </c>
      <c r="AR27" s="70">
        <f t="shared" si="18"/>
        <v>26.378908072795145</v>
      </c>
      <c r="AS27" s="79">
        <f t="shared" si="19"/>
        <v>734.9</v>
      </c>
      <c r="AT27" s="79">
        <f t="shared" si="19"/>
        <v>819.7</v>
      </c>
      <c r="AU27" s="73">
        <v>556.79999999999995</v>
      </c>
      <c r="AV27" s="70">
        <f t="shared" si="20"/>
        <v>25.982267848810078</v>
      </c>
      <c r="AW27" s="70"/>
      <c r="AX27" s="70"/>
      <c r="AY27" s="141">
        <v>572.4</v>
      </c>
      <c r="AZ27" s="70">
        <f t="shared" si="21"/>
        <v>26.710219318712085</v>
      </c>
      <c r="BA27" s="90">
        <f t="shared" si="7"/>
        <v>651.20000000000005</v>
      </c>
      <c r="BB27" s="70">
        <v>30.388000000000002</v>
      </c>
    </row>
    <row r="28" spans="1:54" x14ac:dyDescent="0.2">
      <c r="A28" s="109"/>
      <c r="B28" s="110"/>
      <c r="C28" s="111"/>
      <c r="D28" s="85"/>
      <c r="E28" s="86"/>
      <c r="F28" s="86"/>
      <c r="G28" s="86"/>
      <c r="H28" s="85"/>
      <c r="I28" s="86"/>
      <c r="J28" s="87"/>
      <c r="K28" s="87"/>
      <c r="L28" s="87"/>
      <c r="M28" s="87"/>
      <c r="N28" s="87"/>
      <c r="O28" s="87"/>
      <c r="P28" s="87"/>
      <c r="Q28" s="85"/>
      <c r="R28" s="86"/>
      <c r="S28" s="87"/>
      <c r="T28" s="87"/>
      <c r="U28" s="85"/>
      <c r="V28" s="206"/>
      <c r="W28" s="85"/>
      <c r="X28" s="86"/>
      <c r="Y28" s="112"/>
      <c r="Z28" s="112"/>
      <c r="AA28" s="112"/>
      <c r="AB28" s="112"/>
      <c r="AC28" s="112"/>
      <c r="AD28" s="112"/>
      <c r="AE28" s="85"/>
      <c r="AF28" s="85"/>
      <c r="AG28" s="112"/>
      <c r="AH28" s="112"/>
      <c r="AI28" s="112"/>
      <c r="AJ28" s="85"/>
      <c r="AK28" s="86"/>
      <c r="AL28" s="85"/>
      <c r="AM28" s="86"/>
      <c r="AN28" s="85"/>
      <c r="AO28" s="86"/>
      <c r="AP28" s="112"/>
      <c r="AQ28" s="85"/>
      <c r="AR28" s="85"/>
      <c r="AS28" s="112"/>
      <c r="AT28" s="112"/>
      <c r="AU28" s="85"/>
      <c r="AV28" s="85"/>
      <c r="AW28" s="85"/>
      <c r="AX28" s="85"/>
      <c r="AY28" s="85"/>
      <c r="AZ28" s="85"/>
      <c r="BA28" s="85"/>
      <c r="BB28" s="86"/>
    </row>
    <row r="29" spans="1:54" s="36" customFormat="1" ht="14.25" customHeight="1" x14ac:dyDescent="0.2">
      <c r="A29" s="20"/>
      <c r="B29" s="21" t="s">
        <v>4</v>
      </c>
      <c r="C29" s="22"/>
      <c r="D29" s="23"/>
      <c r="E29" s="24"/>
      <c r="F29" s="24"/>
      <c r="G29" s="24"/>
      <c r="H29" s="23"/>
      <c r="I29" s="24"/>
      <c r="J29" s="24"/>
      <c r="K29" s="24"/>
      <c r="L29" s="24"/>
      <c r="M29" s="24"/>
      <c r="N29" s="24"/>
      <c r="O29" s="24"/>
      <c r="P29" s="24"/>
      <c r="Q29" s="23"/>
      <c r="R29" s="24"/>
      <c r="S29" s="24"/>
      <c r="T29" s="24"/>
      <c r="U29" s="25"/>
      <c r="V29" s="201"/>
      <c r="W29" s="25"/>
      <c r="X29" s="24"/>
      <c r="Y29" s="26"/>
      <c r="Z29" s="26"/>
      <c r="AA29" s="27"/>
      <c r="AB29" s="27"/>
      <c r="AC29" s="27"/>
      <c r="AD29" s="27"/>
      <c r="AE29" s="25"/>
      <c r="AF29" s="24"/>
      <c r="AG29" s="23"/>
      <c r="AH29" s="23"/>
      <c r="AI29" s="23"/>
      <c r="AJ29" s="23"/>
      <c r="AK29" s="23"/>
      <c r="AL29" s="23"/>
      <c r="AM29" s="23"/>
      <c r="AN29" s="24"/>
      <c r="AO29" s="24"/>
      <c r="AP29" s="23"/>
      <c r="AQ29" s="25"/>
      <c r="AR29" s="24"/>
      <c r="AS29" s="23"/>
      <c r="AT29" s="23"/>
      <c r="AU29" s="23"/>
      <c r="AV29" s="24"/>
      <c r="AW29" s="24"/>
      <c r="AX29" s="24"/>
      <c r="AY29" s="24"/>
      <c r="AZ29" s="24"/>
      <c r="BA29" s="24"/>
      <c r="BB29" s="108"/>
    </row>
    <row r="30" spans="1:54" s="36" customFormat="1" ht="14.25" customHeight="1" x14ac:dyDescent="0.2">
      <c r="A30" s="113"/>
      <c r="B30" s="114"/>
      <c r="C30" s="115"/>
      <c r="D30" s="116"/>
      <c r="E30" s="117"/>
      <c r="F30" s="117"/>
      <c r="G30" s="117"/>
      <c r="H30" s="118"/>
      <c r="I30" s="117"/>
      <c r="J30" s="119"/>
      <c r="K30" s="119"/>
      <c r="L30" s="119"/>
      <c r="M30" s="119"/>
      <c r="N30" s="120"/>
      <c r="O30" s="120"/>
      <c r="P30" s="120"/>
      <c r="Q30" s="118"/>
      <c r="R30" s="117"/>
      <c r="S30" s="119"/>
      <c r="T30" s="119"/>
      <c r="U30" s="118"/>
      <c r="V30" s="207"/>
      <c r="W30" s="118"/>
      <c r="X30" s="117"/>
      <c r="Y30" s="121"/>
      <c r="Z30" s="121"/>
      <c r="AA30" s="121"/>
      <c r="AB30" s="121"/>
      <c r="AC30" s="121"/>
      <c r="AD30" s="121"/>
      <c r="AE30" s="107"/>
      <c r="AF30" s="107"/>
      <c r="AG30" s="121"/>
      <c r="AH30" s="121"/>
      <c r="AI30" s="121"/>
      <c r="AJ30" s="107"/>
      <c r="AK30" s="119"/>
      <c r="AL30" s="107"/>
      <c r="AM30" s="119"/>
      <c r="AN30" s="107"/>
      <c r="AO30" s="119"/>
      <c r="AP30" s="121"/>
      <c r="AQ30" s="107"/>
      <c r="AR30" s="107"/>
      <c r="AS30" s="121"/>
      <c r="AT30" s="121"/>
      <c r="AU30" s="107"/>
      <c r="AV30" s="107"/>
      <c r="AW30" s="107"/>
      <c r="AX30" s="107"/>
      <c r="AY30" s="107"/>
      <c r="AZ30" s="107"/>
      <c r="BA30" s="107"/>
      <c r="BB30" s="119"/>
    </row>
    <row r="31" spans="1:54" s="36" customFormat="1" x14ac:dyDescent="0.2">
      <c r="A31" s="68">
        <v>2957</v>
      </c>
      <c r="B31" s="37" t="s">
        <v>88</v>
      </c>
      <c r="C31" s="37">
        <v>20</v>
      </c>
      <c r="D31" s="38">
        <f t="shared" ref="D31:D35" si="47">ROUND(E31*C31,1)</f>
        <v>1023.6</v>
      </c>
      <c r="E31" s="31">
        <f>E27</f>
        <v>51.177860000000003</v>
      </c>
      <c r="F31" s="73">
        <f>ROUNDDOWN((H31/1.039),1)</f>
        <v>571.6</v>
      </c>
      <c r="G31" s="31">
        <f t="shared" ref="G31:G35" si="48">F31/C31</f>
        <v>28.580000000000002</v>
      </c>
      <c r="H31" s="73">
        <v>593.9</v>
      </c>
      <c r="I31" s="70">
        <f t="shared" ref="I31:I32" si="49">H31/C31</f>
        <v>29.695</v>
      </c>
      <c r="J31" s="76">
        <f t="shared" ref="J31:P35" si="50">ROUND($C31*$I31*J$6,1)</f>
        <v>653.29999999999995</v>
      </c>
      <c r="K31" s="76">
        <f t="shared" si="50"/>
        <v>813.6</v>
      </c>
      <c r="L31" s="76">
        <f t="shared" si="50"/>
        <v>873</v>
      </c>
      <c r="M31" s="76">
        <f t="shared" si="50"/>
        <v>962.1</v>
      </c>
      <c r="N31" s="76">
        <f t="shared" si="50"/>
        <v>1187.8</v>
      </c>
      <c r="O31" s="76">
        <f t="shared" si="50"/>
        <v>1276.9000000000001</v>
      </c>
      <c r="P31" s="76">
        <f t="shared" si="50"/>
        <v>1781.7</v>
      </c>
      <c r="Q31" s="73">
        <v>601.6</v>
      </c>
      <c r="R31" s="70">
        <f t="shared" ref="R31" si="51">Q31/C31</f>
        <v>30.080000000000002</v>
      </c>
      <c r="S31" s="76">
        <f t="shared" ref="S31:T35" si="52">ROUND($C31*$R31*S$6,1)</f>
        <v>782.1</v>
      </c>
      <c r="T31" s="76">
        <f t="shared" si="52"/>
        <v>902.4</v>
      </c>
      <c r="U31" s="73">
        <v>558.79999999999995</v>
      </c>
      <c r="V31" s="204">
        <f>U31/C31</f>
        <v>27.939999999999998</v>
      </c>
      <c r="W31" s="73">
        <v>589.6</v>
      </c>
      <c r="X31" s="31">
        <f>W31/C31</f>
        <v>29.48</v>
      </c>
      <c r="Y31" s="79">
        <f t="shared" ref="Y31:AD35" si="53">ROUND($C31*$X31*Y$6,1)</f>
        <v>648.6</v>
      </c>
      <c r="Z31" s="79">
        <f t="shared" si="53"/>
        <v>807.8</v>
      </c>
      <c r="AA31" s="79">
        <f t="shared" si="53"/>
        <v>955.2</v>
      </c>
      <c r="AB31" s="79">
        <f t="shared" si="53"/>
        <v>866.7</v>
      </c>
      <c r="AC31" s="79">
        <f t="shared" si="53"/>
        <v>1279.4000000000001</v>
      </c>
      <c r="AD31" s="79">
        <f t="shared" si="53"/>
        <v>1768.8</v>
      </c>
      <c r="AE31" s="73">
        <v>450.8</v>
      </c>
      <c r="AF31" s="70">
        <f>AE31/C31</f>
        <v>22.54</v>
      </c>
      <c r="AG31" s="79">
        <f t="shared" ref="AG31:AI35" si="54">ROUND($AE31*AG$6,1)</f>
        <v>743.8</v>
      </c>
      <c r="AH31" s="79">
        <f t="shared" si="54"/>
        <v>946.7</v>
      </c>
      <c r="AI31" s="79">
        <f t="shared" si="54"/>
        <v>1352.4</v>
      </c>
      <c r="AJ31" s="73">
        <v>597</v>
      </c>
      <c r="AK31" s="70">
        <f t="shared" ref="AK31:AK35" si="55">AJ31/C31</f>
        <v>29.85</v>
      </c>
      <c r="AL31" s="73">
        <v>797.8</v>
      </c>
      <c r="AM31" s="70">
        <f>AL31/C31</f>
        <v>39.89</v>
      </c>
      <c r="AN31" s="33">
        <f t="shared" ref="AN31:AN35" si="56">ROUND(AO31*C31,1)</f>
        <v>637.70000000000005</v>
      </c>
      <c r="AO31" s="70">
        <f>AO27</f>
        <v>31.885000000000002</v>
      </c>
      <c r="AP31" s="79">
        <f t="shared" ref="AP31:AP35" si="57">ROUND($AN31*AP$6,1)</f>
        <v>956.6</v>
      </c>
      <c r="AQ31" s="73">
        <v>629.29999999999995</v>
      </c>
      <c r="AR31" s="70">
        <f t="shared" ref="AR31:AR35" si="58">AQ31/$C31</f>
        <v>31.464999999999996</v>
      </c>
      <c r="AS31" s="79">
        <f t="shared" ref="AS31:AT35" si="59">ROUND($AQ31*AS$6,1)</f>
        <v>818.1</v>
      </c>
      <c r="AT31" s="79">
        <f>ROUND($AQ31*AT$6,1)</f>
        <v>912.5</v>
      </c>
      <c r="AU31" s="73">
        <v>702.7</v>
      </c>
      <c r="AV31" s="70">
        <f t="shared" ref="AV31:AV35" si="60">AU31/$C31</f>
        <v>35.135000000000005</v>
      </c>
      <c r="AW31" s="70"/>
      <c r="AX31" s="70"/>
      <c r="AY31" s="141">
        <f t="shared" ref="AY31" si="61">ROUNDDOWN(C31*AZ31,1)</f>
        <v>637.1</v>
      </c>
      <c r="AZ31" s="70">
        <f>AZ26</f>
        <v>31.857142857142858</v>
      </c>
      <c r="BA31" s="90">
        <f t="shared" ref="BA31:BA35" si="62">ROUND(BB31*C31,1)</f>
        <v>607.79999999999995</v>
      </c>
      <c r="BB31" s="73">
        <f>BB27</f>
        <v>30.388000000000002</v>
      </c>
    </row>
    <row r="32" spans="1:54" s="36" customFormat="1" x14ac:dyDescent="0.2">
      <c r="A32" s="68">
        <v>2968</v>
      </c>
      <c r="B32" s="37" t="s">
        <v>48</v>
      </c>
      <c r="C32" s="37">
        <v>26</v>
      </c>
      <c r="D32" s="38">
        <f t="shared" si="47"/>
        <v>1330.6</v>
      </c>
      <c r="E32" s="31">
        <f>E31</f>
        <v>51.177860000000003</v>
      </c>
      <c r="F32" s="73">
        <f>ROUNDDOWN((H32/1.039),1)</f>
        <v>743.2</v>
      </c>
      <c r="G32" s="31">
        <f t="shared" si="48"/>
        <v>28.584615384615386</v>
      </c>
      <c r="H32" s="73">
        <v>772.2</v>
      </c>
      <c r="I32" s="70">
        <f t="shared" si="49"/>
        <v>29.700000000000003</v>
      </c>
      <c r="J32" s="76">
        <f t="shared" si="50"/>
        <v>849.4</v>
      </c>
      <c r="K32" s="76">
        <f t="shared" si="50"/>
        <v>1057.9000000000001</v>
      </c>
      <c r="L32" s="76">
        <f t="shared" si="50"/>
        <v>1135.0999999999999</v>
      </c>
      <c r="M32" s="76">
        <f t="shared" si="50"/>
        <v>1251</v>
      </c>
      <c r="N32" s="76">
        <f t="shared" si="50"/>
        <v>1544.4</v>
      </c>
      <c r="O32" s="76">
        <f t="shared" si="50"/>
        <v>1660.2</v>
      </c>
      <c r="P32" s="76">
        <f t="shared" si="50"/>
        <v>2316.6</v>
      </c>
      <c r="Q32" s="73">
        <v>782</v>
      </c>
      <c r="R32" s="70">
        <f t="shared" ref="R32:R35" si="63">Q32/C32</f>
        <v>30.076923076923077</v>
      </c>
      <c r="S32" s="76">
        <f t="shared" si="52"/>
        <v>1016.6</v>
      </c>
      <c r="T32" s="76">
        <f t="shared" si="52"/>
        <v>1173</v>
      </c>
      <c r="U32" s="73">
        <v>726.7</v>
      </c>
      <c r="V32" s="204">
        <f>U32/C32</f>
        <v>27.950000000000003</v>
      </c>
      <c r="W32" s="73">
        <v>766.7</v>
      </c>
      <c r="X32" s="31">
        <f>W32/C32</f>
        <v>29.488461538461539</v>
      </c>
      <c r="Y32" s="79">
        <f t="shared" si="53"/>
        <v>843.4</v>
      </c>
      <c r="Z32" s="79">
        <f t="shared" si="53"/>
        <v>1050.4000000000001</v>
      </c>
      <c r="AA32" s="79">
        <f t="shared" si="53"/>
        <v>1242.0999999999999</v>
      </c>
      <c r="AB32" s="79">
        <f t="shared" si="53"/>
        <v>1127</v>
      </c>
      <c r="AC32" s="79">
        <f t="shared" si="53"/>
        <v>1663.7</v>
      </c>
      <c r="AD32" s="79">
        <f t="shared" si="53"/>
        <v>2300.1</v>
      </c>
      <c r="AE32" s="73">
        <v>781.3</v>
      </c>
      <c r="AF32" s="70">
        <f t="shared" ref="AF32:AF35" si="64">AE32/C32</f>
        <v>30.049999999999997</v>
      </c>
      <c r="AG32" s="79">
        <f t="shared" si="54"/>
        <v>1289.0999999999999</v>
      </c>
      <c r="AH32" s="79">
        <f t="shared" si="54"/>
        <v>1640.7</v>
      </c>
      <c r="AI32" s="79">
        <f t="shared" si="54"/>
        <v>2343.9</v>
      </c>
      <c r="AJ32" s="73">
        <v>0</v>
      </c>
      <c r="AK32" s="70">
        <f t="shared" si="55"/>
        <v>0</v>
      </c>
      <c r="AL32" s="73">
        <v>0</v>
      </c>
      <c r="AM32" s="70">
        <f t="shared" ref="AM32:AM35" si="65">AL32/C32</f>
        <v>0</v>
      </c>
      <c r="AN32" s="33">
        <f t="shared" si="56"/>
        <v>829</v>
      </c>
      <c r="AO32" s="70">
        <f>AO31</f>
        <v>31.885000000000002</v>
      </c>
      <c r="AP32" s="79">
        <f t="shared" si="57"/>
        <v>1243.5</v>
      </c>
      <c r="AQ32" s="73">
        <v>818.2</v>
      </c>
      <c r="AR32" s="70">
        <f t="shared" si="58"/>
        <v>31.469230769230769</v>
      </c>
      <c r="AS32" s="79">
        <f t="shared" si="59"/>
        <v>1063.7</v>
      </c>
      <c r="AT32" s="79">
        <f t="shared" si="59"/>
        <v>1186.4000000000001</v>
      </c>
      <c r="AU32" s="73">
        <v>913.3</v>
      </c>
      <c r="AV32" s="70">
        <f t="shared" si="60"/>
        <v>35.126923076923077</v>
      </c>
      <c r="AW32" s="70"/>
      <c r="AX32" s="70"/>
      <c r="AY32" s="141">
        <f t="shared" ref="AY32:AY35" si="66">ROUNDDOWN(C32*AZ32,1)</f>
        <v>828.2</v>
      </c>
      <c r="AZ32" s="70">
        <f>AZ31</f>
        <v>31.857142857142858</v>
      </c>
      <c r="BA32" s="90">
        <f t="shared" si="62"/>
        <v>790.1</v>
      </c>
      <c r="BB32" s="73">
        <f>BB31</f>
        <v>30.388000000000002</v>
      </c>
    </row>
    <row r="33" spans="1:54" s="36" customFormat="1" x14ac:dyDescent="0.2">
      <c r="A33" s="68">
        <v>2970</v>
      </c>
      <c r="B33" s="37" t="s">
        <v>47</v>
      </c>
      <c r="C33" s="37">
        <v>15</v>
      </c>
      <c r="D33" s="38">
        <f t="shared" si="47"/>
        <v>767.7</v>
      </c>
      <c r="E33" s="31">
        <f t="shared" ref="E33:E35" si="67">E32</f>
        <v>51.177860000000003</v>
      </c>
      <c r="F33" s="73">
        <f>ROUNDDOWN((H33/1.039),1)</f>
        <v>439</v>
      </c>
      <c r="G33" s="31">
        <f>G32</f>
        <v>28.584615384615386</v>
      </c>
      <c r="H33" s="73">
        <v>456.2</v>
      </c>
      <c r="I33" s="70">
        <f>H33/C33</f>
        <v>30.413333333333334</v>
      </c>
      <c r="J33" s="76">
        <f t="shared" si="50"/>
        <v>501.8</v>
      </c>
      <c r="K33" s="76">
        <f t="shared" si="50"/>
        <v>625</v>
      </c>
      <c r="L33" s="76">
        <f t="shared" si="50"/>
        <v>670.6</v>
      </c>
      <c r="M33" s="76">
        <f t="shared" si="50"/>
        <v>739</v>
      </c>
      <c r="N33" s="76">
        <f t="shared" si="50"/>
        <v>912.4</v>
      </c>
      <c r="O33" s="76">
        <f t="shared" si="50"/>
        <v>980.8</v>
      </c>
      <c r="P33" s="76">
        <f t="shared" si="50"/>
        <v>1368.6</v>
      </c>
      <c r="Q33" s="73">
        <v>451.1</v>
      </c>
      <c r="R33" s="70">
        <f t="shared" si="63"/>
        <v>30.073333333333334</v>
      </c>
      <c r="S33" s="76">
        <f t="shared" si="52"/>
        <v>586.4</v>
      </c>
      <c r="T33" s="76">
        <f t="shared" si="52"/>
        <v>676.7</v>
      </c>
      <c r="U33" s="73">
        <v>442.2</v>
      </c>
      <c r="V33" s="204">
        <f>V32</f>
        <v>27.950000000000003</v>
      </c>
      <c r="W33" s="73">
        <v>442.2</v>
      </c>
      <c r="X33" s="31">
        <f>X32</f>
        <v>29.488461538461539</v>
      </c>
      <c r="Y33" s="79">
        <f t="shared" si="53"/>
        <v>486.6</v>
      </c>
      <c r="Z33" s="79">
        <f t="shared" si="53"/>
        <v>606</v>
      </c>
      <c r="AA33" s="79">
        <f t="shared" si="53"/>
        <v>716.6</v>
      </c>
      <c r="AB33" s="79">
        <f t="shared" si="53"/>
        <v>650.20000000000005</v>
      </c>
      <c r="AC33" s="79">
        <f t="shared" si="53"/>
        <v>959.8</v>
      </c>
      <c r="AD33" s="79">
        <f t="shared" si="53"/>
        <v>1327</v>
      </c>
      <c r="AE33" s="73">
        <v>1802.8</v>
      </c>
      <c r="AF33" s="70">
        <f t="shared" si="64"/>
        <v>120.18666666666667</v>
      </c>
      <c r="AG33" s="79">
        <f t="shared" si="54"/>
        <v>2974.6</v>
      </c>
      <c r="AH33" s="79">
        <f t="shared" si="54"/>
        <v>3785.9</v>
      </c>
      <c r="AI33" s="79">
        <f t="shared" si="54"/>
        <v>5408.4</v>
      </c>
      <c r="AJ33" s="73">
        <v>524.9</v>
      </c>
      <c r="AK33" s="70">
        <f t="shared" si="55"/>
        <v>34.993333333333332</v>
      </c>
      <c r="AL33" s="73">
        <v>678.1</v>
      </c>
      <c r="AM33" s="70">
        <f t="shared" si="65"/>
        <v>45.206666666666671</v>
      </c>
      <c r="AN33" s="33">
        <f t="shared" si="56"/>
        <v>478.3</v>
      </c>
      <c r="AO33" s="70">
        <f>AO32</f>
        <v>31.885000000000002</v>
      </c>
      <c r="AP33" s="79">
        <f t="shared" si="57"/>
        <v>717.5</v>
      </c>
      <c r="AQ33" s="73">
        <v>471.8</v>
      </c>
      <c r="AR33" s="70">
        <f t="shared" si="58"/>
        <v>31.453333333333333</v>
      </c>
      <c r="AS33" s="79">
        <f t="shared" si="59"/>
        <v>613.29999999999995</v>
      </c>
      <c r="AT33" s="79">
        <f t="shared" si="59"/>
        <v>684.1</v>
      </c>
      <c r="AU33" s="73">
        <v>527.1</v>
      </c>
      <c r="AV33" s="70">
        <f t="shared" si="60"/>
        <v>35.14</v>
      </c>
      <c r="AW33" s="70"/>
      <c r="AX33" s="70"/>
      <c r="AY33" s="141">
        <f t="shared" si="66"/>
        <v>477.8</v>
      </c>
      <c r="AZ33" s="70">
        <f>AZ32</f>
        <v>31.857142857142858</v>
      </c>
      <c r="BA33" s="90">
        <f t="shared" si="62"/>
        <v>455.8</v>
      </c>
      <c r="BB33" s="73">
        <f>BB32</f>
        <v>30.388000000000002</v>
      </c>
    </row>
    <row r="34" spans="1:54" s="36" customFormat="1" x14ac:dyDescent="0.2">
      <c r="A34" s="68">
        <v>2974</v>
      </c>
      <c r="B34" s="37" t="s">
        <v>89</v>
      </c>
      <c r="C34" s="37">
        <v>40</v>
      </c>
      <c r="D34" s="38">
        <f t="shared" si="47"/>
        <v>2047.1</v>
      </c>
      <c r="E34" s="31">
        <f t="shared" si="67"/>
        <v>51.177860000000003</v>
      </c>
      <c r="F34" s="73">
        <f>ROUNDDOWN((H34/1.039),1)</f>
        <v>1142.7</v>
      </c>
      <c r="G34" s="31">
        <f t="shared" si="48"/>
        <v>28.567500000000003</v>
      </c>
      <c r="H34" s="73">
        <v>1187.3</v>
      </c>
      <c r="I34" s="70">
        <f>H34/C34</f>
        <v>29.682499999999997</v>
      </c>
      <c r="J34" s="76">
        <f t="shared" si="50"/>
        <v>1306</v>
      </c>
      <c r="K34" s="76">
        <f t="shared" si="50"/>
        <v>1626.6</v>
      </c>
      <c r="L34" s="76">
        <f t="shared" si="50"/>
        <v>1745.3</v>
      </c>
      <c r="M34" s="76">
        <f t="shared" si="50"/>
        <v>1923.4</v>
      </c>
      <c r="N34" s="76">
        <f t="shared" si="50"/>
        <v>2374.6</v>
      </c>
      <c r="O34" s="76">
        <f t="shared" si="50"/>
        <v>2552.6999999999998</v>
      </c>
      <c r="P34" s="76">
        <f t="shared" si="50"/>
        <v>3561.9</v>
      </c>
      <c r="Q34" s="73">
        <v>1202.7</v>
      </c>
      <c r="R34" s="70">
        <f t="shared" si="63"/>
        <v>30.067500000000003</v>
      </c>
      <c r="S34" s="76">
        <f t="shared" si="52"/>
        <v>1563.5</v>
      </c>
      <c r="T34" s="76">
        <f t="shared" si="52"/>
        <v>1804.1</v>
      </c>
      <c r="U34" s="73">
        <v>1117.8</v>
      </c>
      <c r="V34" s="204">
        <f>U34/C34</f>
        <v>27.945</v>
      </c>
      <c r="W34" s="73">
        <v>1179.3</v>
      </c>
      <c r="X34" s="31">
        <f>W34/C34</f>
        <v>29.482499999999998</v>
      </c>
      <c r="Y34" s="79">
        <f t="shared" si="53"/>
        <v>1297.2</v>
      </c>
      <c r="Z34" s="79">
        <f t="shared" si="53"/>
        <v>1615.6</v>
      </c>
      <c r="AA34" s="79">
        <f t="shared" si="53"/>
        <v>1910.5</v>
      </c>
      <c r="AB34" s="79">
        <f t="shared" si="53"/>
        <v>1733.6</v>
      </c>
      <c r="AC34" s="79">
        <f t="shared" si="53"/>
        <v>2559.1</v>
      </c>
      <c r="AD34" s="79">
        <f t="shared" si="53"/>
        <v>3537.9</v>
      </c>
      <c r="AE34" s="73">
        <v>1201.7</v>
      </c>
      <c r="AF34" s="70">
        <f t="shared" si="64"/>
        <v>30.0425</v>
      </c>
      <c r="AG34" s="79">
        <f t="shared" si="54"/>
        <v>1982.8</v>
      </c>
      <c r="AH34" s="79">
        <f t="shared" si="54"/>
        <v>2523.6</v>
      </c>
      <c r="AI34" s="79">
        <f t="shared" si="54"/>
        <v>3605.1</v>
      </c>
      <c r="AJ34" s="73">
        <v>1193.8</v>
      </c>
      <c r="AK34" s="70">
        <f t="shared" si="55"/>
        <v>29.844999999999999</v>
      </c>
      <c r="AL34" s="73">
        <v>1595</v>
      </c>
      <c r="AM34" s="70">
        <f t="shared" si="65"/>
        <v>39.875</v>
      </c>
      <c r="AN34" s="33">
        <f t="shared" si="56"/>
        <v>1275.4000000000001</v>
      </c>
      <c r="AO34" s="70">
        <f>AO33</f>
        <v>31.885000000000002</v>
      </c>
      <c r="AP34" s="79">
        <f t="shared" si="57"/>
        <v>1913.1</v>
      </c>
      <c r="AQ34" s="73">
        <v>1258.3</v>
      </c>
      <c r="AR34" s="70">
        <f t="shared" si="58"/>
        <v>31.4575</v>
      </c>
      <c r="AS34" s="79">
        <f t="shared" si="59"/>
        <v>1635.8</v>
      </c>
      <c r="AT34" s="79">
        <f t="shared" si="59"/>
        <v>1824.5</v>
      </c>
      <c r="AU34" s="73">
        <v>1405.3</v>
      </c>
      <c r="AV34" s="70">
        <f t="shared" si="60"/>
        <v>35.1325</v>
      </c>
      <c r="AW34" s="70"/>
      <c r="AX34" s="70"/>
      <c r="AY34" s="141">
        <f t="shared" si="66"/>
        <v>1274.2</v>
      </c>
      <c r="AZ34" s="70">
        <f>AZ33</f>
        <v>31.857142857142858</v>
      </c>
      <c r="BA34" s="90">
        <f t="shared" si="62"/>
        <v>1215.5</v>
      </c>
      <c r="BB34" s="73">
        <f>BB33</f>
        <v>30.388000000000002</v>
      </c>
    </row>
    <row r="35" spans="1:54" s="36" customFormat="1" x14ac:dyDescent="0.2">
      <c r="A35" s="68">
        <v>2975</v>
      </c>
      <c r="B35" s="37" t="s">
        <v>90</v>
      </c>
      <c r="C35" s="37">
        <v>60</v>
      </c>
      <c r="D35" s="38">
        <f t="shared" si="47"/>
        <v>3070.7</v>
      </c>
      <c r="E35" s="31">
        <f t="shared" si="67"/>
        <v>51.177860000000003</v>
      </c>
      <c r="F35" s="73">
        <f>ROUNDDOWN((H35/1.039),1)</f>
        <v>1714.6</v>
      </c>
      <c r="G35" s="31">
        <f t="shared" si="48"/>
        <v>28.576666666666664</v>
      </c>
      <c r="H35" s="73">
        <v>1781.5</v>
      </c>
      <c r="I35" s="70">
        <f>H35/C35</f>
        <v>29.691666666666666</v>
      </c>
      <c r="J35" s="76">
        <f t="shared" si="50"/>
        <v>1959.7</v>
      </c>
      <c r="K35" s="76">
        <f t="shared" si="50"/>
        <v>2440.6999999999998</v>
      </c>
      <c r="L35" s="76">
        <f t="shared" si="50"/>
        <v>2618.8000000000002</v>
      </c>
      <c r="M35" s="76">
        <f t="shared" si="50"/>
        <v>2886</v>
      </c>
      <c r="N35" s="76">
        <f t="shared" si="50"/>
        <v>3563</v>
      </c>
      <c r="O35" s="76">
        <f t="shared" si="50"/>
        <v>3830.2</v>
      </c>
      <c r="P35" s="76">
        <f t="shared" si="50"/>
        <v>5344.5</v>
      </c>
      <c r="Q35" s="73">
        <v>1804.7</v>
      </c>
      <c r="R35" s="70">
        <f t="shared" si="63"/>
        <v>30.078333333333333</v>
      </c>
      <c r="S35" s="76">
        <f t="shared" si="52"/>
        <v>2346.1</v>
      </c>
      <c r="T35" s="76">
        <f t="shared" si="52"/>
        <v>2707.1</v>
      </c>
      <c r="U35" s="73">
        <v>1676.3</v>
      </c>
      <c r="V35" s="204">
        <f>U35/C35</f>
        <v>27.938333333333333</v>
      </c>
      <c r="W35" s="73">
        <v>1768.6</v>
      </c>
      <c r="X35" s="31">
        <f>W35/C35</f>
        <v>29.476666666666667</v>
      </c>
      <c r="Y35" s="79">
        <f t="shared" si="53"/>
        <v>1945.5</v>
      </c>
      <c r="Z35" s="79">
        <f t="shared" si="53"/>
        <v>2423</v>
      </c>
      <c r="AA35" s="79">
        <f t="shared" si="53"/>
        <v>2865.1</v>
      </c>
      <c r="AB35" s="79">
        <f t="shared" si="53"/>
        <v>2599.8000000000002</v>
      </c>
      <c r="AC35" s="79">
        <f t="shared" si="53"/>
        <v>3837.9</v>
      </c>
      <c r="AD35" s="79">
        <f t="shared" si="53"/>
        <v>5305.8</v>
      </c>
      <c r="AE35" s="73">
        <v>601.20000000000005</v>
      </c>
      <c r="AF35" s="70">
        <f t="shared" si="64"/>
        <v>10.020000000000001</v>
      </c>
      <c r="AG35" s="79">
        <f t="shared" si="54"/>
        <v>992</v>
      </c>
      <c r="AH35" s="79">
        <f t="shared" si="54"/>
        <v>1262.5</v>
      </c>
      <c r="AI35" s="79">
        <f t="shared" si="54"/>
        <v>1803.6</v>
      </c>
      <c r="AJ35" s="73">
        <v>1790.9</v>
      </c>
      <c r="AK35" s="70">
        <f t="shared" si="55"/>
        <v>29.848333333333336</v>
      </c>
      <c r="AL35" s="73">
        <v>2392.6</v>
      </c>
      <c r="AM35" s="70">
        <f t="shared" si="65"/>
        <v>39.876666666666665</v>
      </c>
      <c r="AN35" s="33">
        <f t="shared" si="56"/>
        <v>1913.1</v>
      </c>
      <c r="AO35" s="70">
        <f>AO34</f>
        <v>31.885000000000002</v>
      </c>
      <c r="AP35" s="79">
        <f t="shared" si="57"/>
        <v>2869.7</v>
      </c>
      <c r="AQ35" s="73">
        <v>1888</v>
      </c>
      <c r="AR35" s="70">
        <f t="shared" si="58"/>
        <v>31.466666666666665</v>
      </c>
      <c r="AS35" s="79">
        <f t="shared" si="59"/>
        <v>2454.4</v>
      </c>
      <c r="AT35" s="79">
        <f t="shared" si="59"/>
        <v>2737.6</v>
      </c>
      <c r="AU35" s="73">
        <v>2107.9</v>
      </c>
      <c r="AV35" s="70">
        <f t="shared" si="60"/>
        <v>35.131666666666668</v>
      </c>
      <c r="AW35" s="70"/>
      <c r="AX35" s="70"/>
      <c r="AY35" s="141">
        <f t="shared" si="66"/>
        <v>1911.4</v>
      </c>
      <c r="AZ35" s="70">
        <f>AZ34</f>
        <v>31.857142857142858</v>
      </c>
      <c r="BA35" s="90">
        <f t="shared" si="62"/>
        <v>1823.3</v>
      </c>
      <c r="BB35" s="73">
        <f>BB34</f>
        <v>30.388000000000002</v>
      </c>
    </row>
    <row r="36" spans="1:54" x14ac:dyDescent="0.2">
      <c r="A36" s="39"/>
      <c r="B36" s="40"/>
      <c r="C36" s="40"/>
      <c r="D36" s="41"/>
      <c r="E36" s="80"/>
      <c r="F36" s="80"/>
      <c r="G36" s="80"/>
      <c r="H36" s="81"/>
      <c r="I36" s="80"/>
      <c r="J36" s="86"/>
      <c r="K36" s="86"/>
      <c r="L36" s="86"/>
      <c r="M36" s="86"/>
      <c r="N36" s="87"/>
      <c r="O36" s="87"/>
      <c r="P36" s="87"/>
      <c r="Q36" s="81"/>
      <c r="R36" s="80"/>
      <c r="S36" s="86"/>
      <c r="T36" s="86"/>
      <c r="U36" s="82"/>
      <c r="V36" s="208"/>
      <c r="W36" s="82"/>
      <c r="X36" s="83"/>
      <c r="Y36" s="88"/>
      <c r="Z36" s="88"/>
      <c r="AA36" s="88"/>
      <c r="AB36" s="88"/>
      <c r="AC36" s="88"/>
      <c r="AD36" s="88"/>
      <c r="AE36" s="81"/>
      <c r="AF36" s="81"/>
      <c r="AG36" s="89"/>
      <c r="AH36" s="89"/>
      <c r="AI36" s="89"/>
      <c r="AJ36" s="84"/>
      <c r="AK36" s="83"/>
      <c r="AL36" s="84"/>
      <c r="AM36" s="83"/>
      <c r="AN36" s="85"/>
      <c r="AO36" s="86"/>
      <c r="AP36" s="89"/>
      <c r="AQ36" s="81"/>
      <c r="AR36" s="81"/>
      <c r="AS36" s="89"/>
      <c r="AT36" s="89"/>
      <c r="AU36" s="81"/>
      <c r="AV36" s="81"/>
      <c r="AW36" s="81"/>
      <c r="AX36" s="81"/>
      <c r="AY36" s="81"/>
      <c r="AZ36" s="81"/>
      <c r="BA36" s="85"/>
      <c r="BB36" s="86"/>
    </row>
    <row r="37" spans="1:54" x14ac:dyDescent="0.2">
      <c r="A37" s="197" t="s">
        <v>111</v>
      </c>
      <c r="B37" s="212"/>
      <c r="C37" s="212"/>
      <c r="D37" s="212"/>
      <c r="E37" s="192"/>
      <c r="F37" s="192"/>
      <c r="G37" s="192"/>
      <c r="H37" s="193"/>
      <c r="I37" s="192"/>
      <c r="J37" s="194"/>
      <c r="K37" s="194"/>
      <c r="L37" s="194"/>
      <c r="M37" s="194"/>
      <c r="N37" s="194"/>
      <c r="O37" s="194"/>
      <c r="P37" s="194"/>
      <c r="Q37" s="193"/>
      <c r="R37" s="192"/>
      <c r="S37" s="194"/>
      <c r="T37" s="194"/>
      <c r="U37" s="213"/>
      <c r="V37" s="214"/>
      <c r="W37" s="213"/>
      <c r="X37" s="214"/>
      <c r="Y37" s="212"/>
      <c r="Z37" s="212"/>
      <c r="AA37" s="212"/>
      <c r="AB37" s="212"/>
      <c r="AC37" s="212"/>
      <c r="AD37" s="212"/>
      <c r="AE37" s="193"/>
      <c r="AF37" s="193"/>
      <c r="AG37" s="193"/>
      <c r="AH37" s="193"/>
      <c r="AI37" s="193"/>
      <c r="AJ37" s="212"/>
      <c r="AK37" s="214"/>
      <c r="AL37" s="212"/>
      <c r="AM37" s="214"/>
      <c r="AN37" s="195"/>
      <c r="AO37" s="194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5"/>
      <c r="BB37" s="196"/>
    </row>
    <row r="38" spans="1:54" s="160" customFormat="1" x14ac:dyDescent="0.2">
      <c r="A38" s="159" t="s">
        <v>25</v>
      </c>
      <c r="B38" s="42"/>
      <c r="C38" s="43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4"/>
      <c r="V38" s="45"/>
      <c r="W38" s="44"/>
      <c r="X38" s="45"/>
      <c r="Y38" s="42"/>
      <c r="Z38" s="42"/>
      <c r="AA38" s="42"/>
      <c r="AB38" s="42"/>
      <c r="AC38" s="42"/>
      <c r="AD38" s="42"/>
      <c r="AE38" s="44"/>
      <c r="AF38" s="45"/>
      <c r="AG38" s="45"/>
      <c r="AH38" s="45"/>
      <c r="AI38" s="45"/>
      <c r="AJ38" s="44"/>
      <c r="AK38" s="45"/>
      <c r="AL38" s="44"/>
      <c r="AM38" s="45"/>
      <c r="AN38" s="44"/>
      <c r="AO38" s="45"/>
      <c r="AP38" s="45"/>
      <c r="AQ38" s="44"/>
      <c r="AR38" s="45"/>
      <c r="AS38" s="45"/>
      <c r="AT38" s="45"/>
      <c r="AU38" s="44"/>
      <c r="AV38" s="45"/>
      <c r="AW38" s="44"/>
      <c r="AX38" s="45"/>
      <c r="AY38" s="44"/>
      <c r="AZ38" s="45"/>
      <c r="BA38" s="45"/>
      <c r="BB38" s="46"/>
    </row>
    <row r="39" spans="1:54" s="160" customFormat="1" x14ac:dyDescent="0.2">
      <c r="A39" s="161" t="s">
        <v>76</v>
      </c>
      <c r="B39" s="162"/>
      <c r="C39" s="162"/>
      <c r="D39" s="162"/>
      <c r="E39" s="162"/>
      <c r="F39" s="163"/>
      <c r="G39" s="163"/>
      <c r="H39" s="163"/>
      <c r="I39" s="163"/>
      <c r="J39" s="164"/>
      <c r="K39" s="164"/>
      <c r="L39" s="164"/>
      <c r="M39" s="164"/>
      <c r="N39" s="164"/>
      <c r="O39" s="164"/>
      <c r="P39" s="164"/>
      <c r="Q39" s="163"/>
      <c r="R39" s="163"/>
      <c r="S39" s="164"/>
      <c r="T39" s="164"/>
      <c r="U39" s="163"/>
      <c r="V39" s="163"/>
      <c r="W39" s="163"/>
      <c r="X39" s="163"/>
      <c r="Y39" s="165"/>
      <c r="Z39" s="165"/>
      <c r="AA39" s="165"/>
      <c r="AB39" s="165"/>
      <c r="AC39" s="165"/>
      <c r="AD39" s="165"/>
      <c r="AE39" s="163"/>
      <c r="AF39" s="163"/>
      <c r="AG39" s="48"/>
      <c r="AH39" s="48"/>
      <c r="AI39" s="48"/>
      <c r="AJ39" s="163"/>
      <c r="AK39" s="163"/>
      <c r="AL39" s="163"/>
      <c r="AM39" s="163"/>
      <c r="AN39" s="122"/>
      <c r="AO39" s="163"/>
      <c r="AP39" s="48"/>
      <c r="AQ39" s="122"/>
      <c r="AR39" s="163"/>
      <c r="AS39" s="48"/>
      <c r="AT39" s="48"/>
      <c r="AU39" s="122"/>
      <c r="AV39" s="163"/>
      <c r="AW39" s="215"/>
      <c r="AX39" s="163"/>
      <c r="AY39" s="122"/>
      <c r="AZ39" s="142"/>
      <c r="BA39" s="163"/>
      <c r="BB39" s="123"/>
    </row>
    <row r="40" spans="1:54" s="160" customFormat="1" x14ac:dyDescent="0.2">
      <c r="A40" s="124" t="s">
        <v>112</v>
      </c>
      <c r="B40" s="162"/>
      <c r="C40" s="162"/>
      <c r="D40" s="162"/>
      <c r="E40" s="162"/>
      <c r="F40" s="163"/>
      <c r="G40" s="163"/>
      <c r="H40" s="163"/>
      <c r="I40" s="163"/>
      <c r="J40" s="164"/>
      <c r="K40" s="164"/>
      <c r="L40" s="164"/>
      <c r="M40" s="164"/>
      <c r="N40" s="164"/>
      <c r="O40" s="164"/>
      <c r="P40" s="164"/>
      <c r="Q40" s="163"/>
      <c r="R40" s="163"/>
      <c r="S40" s="164"/>
      <c r="T40" s="164"/>
      <c r="U40" s="163"/>
      <c r="V40" s="163"/>
      <c r="W40" s="163"/>
      <c r="X40" s="163"/>
      <c r="Y40" s="165"/>
      <c r="Z40" s="165"/>
      <c r="AA40" s="165"/>
      <c r="AB40" s="165"/>
      <c r="AC40" s="165"/>
      <c r="AD40" s="165"/>
      <c r="AE40" s="163"/>
      <c r="AF40" s="163"/>
      <c r="AG40" s="48"/>
      <c r="AH40" s="48"/>
      <c r="AI40" s="48"/>
      <c r="AJ40" s="163"/>
      <c r="AK40" s="163"/>
      <c r="AL40" s="163"/>
      <c r="AM40" s="163"/>
      <c r="AN40" s="122"/>
      <c r="AO40" s="163"/>
      <c r="AP40" s="48"/>
      <c r="AQ40" s="122"/>
      <c r="AR40" s="163"/>
      <c r="AS40" s="48"/>
      <c r="AT40" s="48"/>
      <c r="AU40" s="122"/>
      <c r="AV40" s="163"/>
      <c r="AW40" s="215"/>
      <c r="AX40" s="163"/>
      <c r="AY40" s="122"/>
      <c r="AZ40" s="142"/>
      <c r="BA40" s="163"/>
      <c r="BB40" s="123"/>
    </row>
    <row r="41" spans="1:54" s="160" customFormat="1" x14ac:dyDescent="0.2">
      <c r="A41" s="166" t="s">
        <v>95</v>
      </c>
      <c r="B41" s="163"/>
      <c r="C41" s="165"/>
      <c r="D41" s="47"/>
      <c r="E41" s="48"/>
      <c r="F41" s="48"/>
      <c r="G41" s="48"/>
      <c r="H41" s="48"/>
      <c r="I41" s="48"/>
      <c r="J41" s="164"/>
      <c r="K41" s="164"/>
      <c r="L41" s="164"/>
      <c r="M41" s="164"/>
      <c r="N41" s="164"/>
      <c r="O41" s="164"/>
      <c r="P41" s="164"/>
      <c r="Q41" s="48"/>
      <c r="R41" s="48"/>
      <c r="S41" s="164"/>
      <c r="T41" s="164"/>
      <c r="U41" s="47"/>
      <c r="V41" s="48"/>
      <c r="W41" s="47"/>
      <c r="X41" s="48"/>
      <c r="Y41" s="165"/>
      <c r="Z41" s="165"/>
      <c r="AA41" s="165"/>
      <c r="AB41" s="165"/>
      <c r="AC41" s="165"/>
      <c r="AD41" s="165"/>
      <c r="AE41" s="47"/>
      <c r="AF41" s="48"/>
      <c r="AG41" s="48"/>
      <c r="AH41" s="48"/>
      <c r="AI41" s="48"/>
      <c r="AJ41" s="47"/>
      <c r="AK41" s="48"/>
      <c r="AL41" s="47"/>
      <c r="AM41" s="48"/>
      <c r="AN41" s="47"/>
      <c r="AO41" s="48"/>
      <c r="AP41" s="48"/>
      <c r="AQ41" s="47"/>
      <c r="AR41" s="48"/>
      <c r="AS41" s="48"/>
      <c r="AT41" s="48"/>
      <c r="AU41" s="47"/>
      <c r="AV41" s="48"/>
      <c r="AW41" s="47"/>
      <c r="AX41" s="48"/>
      <c r="AY41" s="47"/>
      <c r="AZ41" s="48"/>
      <c r="BA41" s="48"/>
      <c r="BB41" s="49"/>
    </row>
    <row r="42" spans="1:54" s="160" customFormat="1" x14ac:dyDescent="0.2">
      <c r="A42" s="167" t="s">
        <v>96</v>
      </c>
      <c r="B42" s="163"/>
      <c r="C42" s="165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7"/>
      <c r="V42" s="48"/>
      <c r="W42" s="47"/>
      <c r="X42" s="48"/>
      <c r="Y42" s="165"/>
      <c r="Z42" s="165"/>
      <c r="AA42" s="165"/>
      <c r="AB42" s="165"/>
      <c r="AC42" s="165"/>
      <c r="AD42" s="165"/>
      <c r="AE42" s="47"/>
      <c r="AF42" s="48"/>
      <c r="AG42" s="48"/>
      <c r="AH42" s="48"/>
      <c r="AI42" s="48"/>
      <c r="AJ42" s="47"/>
      <c r="AK42" s="48"/>
      <c r="AL42" s="47"/>
      <c r="AM42" s="48"/>
      <c r="AN42" s="47"/>
      <c r="AO42" s="48"/>
      <c r="AP42" s="48"/>
      <c r="AQ42" s="47"/>
      <c r="AR42" s="48"/>
      <c r="AS42" s="48"/>
      <c r="AT42" s="48"/>
      <c r="AU42" s="47"/>
      <c r="AV42" s="48"/>
      <c r="AW42" s="47"/>
      <c r="AX42" s="48"/>
      <c r="AY42" s="47"/>
      <c r="AZ42" s="48"/>
      <c r="BA42" s="48"/>
      <c r="BB42" s="49"/>
    </row>
    <row r="43" spans="1:54" s="160" customFormat="1" x14ac:dyDescent="0.2">
      <c r="A43" s="161" t="s">
        <v>113</v>
      </c>
      <c r="B43" s="163"/>
      <c r="C43" s="165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7"/>
      <c r="V43" s="48"/>
      <c r="W43" s="47"/>
      <c r="X43" s="48"/>
      <c r="Y43" s="165"/>
      <c r="Z43" s="165"/>
      <c r="AA43" s="165"/>
      <c r="AB43" s="165"/>
      <c r="AC43" s="165"/>
      <c r="AD43" s="165"/>
      <c r="AE43" s="47"/>
      <c r="AF43" s="48"/>
      <c r="AG43" s="48"/>
      <c r="AH43" s="48"/>
      <c r="AI43" s="48"/>
      <c r="AJ43" s="47"/>
      <c r="AK43" s="48"/>
      <c r="AL43" s="47"/>
      <c r="AM43" s="48"/>
      <c r="AN43" s="47"/>
      <c r="AO43" s="48"/>
      <c r="AP43" s="48"/>
      <c r="AQ43" s="47"/>
      <c r="AR43" s="48"/>
      <c r="AS43" s="48"/>
      <c r="AT43" s="48"/>
      <c r="AU43" s="47"/>
      <c r="AV43" s="48"/>
      <c r="AW43" s="47"/>
      <c r="AX43" s="48"/>
      <c r="AY43" s="47"/>
      <c r="AZ43" s="48"/>
      <c r="BA43" s="48"/>
      <c r="BB43" s="49"/>
    </row>
    <row r="44" spans="1:54" s="160" customFormat="1" x14ac:dyDescent="0.2">
      <c r="A44" s="168" t="s">
        <v>114</v>
      </c>
      <c r="B44" s="163"/>
      <c r="C44" s="165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7"/>
      <c r="V44" s="48"/>
      <c r="W44" s="47"/>
      <c r="X44" s="48"/>
      <c r="Y44" s="165"/>
      <c r="Z44" s="165"/>
      <c r="AA44" s="165"/>
      <c r="AB44" s="165"/>
      <c r="AC44" s="165"/>
      <c r="AD44" s="165"/>
      <c r="AE44" s="47"/>
      <c r="AF44" s="48"/>
      <c r="AG44" s="48"/>
      <c r="AH44" s="48"/>
      <c r="AI44" s="48"/>
      <c r="AJ44" s="47"/>
      <c r="AK44" s="48"/>
      <c r="AL44" s="47"/>
      <c r="AM44" s="48"/>
      <c r="AN44" s="47"/>
      <c r="AO44" s="48"/>
      <c r="AP44" s="48"/>
      <c r="AQ44" s="47"/>
      <c r="AR44" s="48"/>
      <c r="AS44" s="48"/>
      <c r="AT44" s="48"/>
      <c r="AU44" s="47"/>
      <c r="AV44" s="48"/>
      <c r="AW44" s="47"/>
      <c r="AX44" s="48"/>
      <c r="AY44" s="47"/>
      <c r="AZ44" s="48"/>
      <c r="BA44" s="48"/>
      <c r="BB44" s="49"/>
    </row>
    <row r="45" spans="1:54" s="160" customFormat="1" x14ac:dyDescent="0.2">
      <c r="A45" s="169" t="s">
        <v>115</v>
      </c>
      <c r="B45" s="163"/>
      <c r="C45" s="165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7"/>
      <c r="V45" s="48"/>
      <c r="W45" s="47"/>
      <c r="X45" s="48"/>
      <c r="Y45" s="165"/>
      <c r="Z45" s="165"/>
      <c r="AA45" s="165"/>
      <c r="AB45" s="165"/>
      <c r="AC45" s="165"/>
      <c r="AD45" s="165"/>
      <c r="AE45" s="47"/>
      <c r="AF45" s="48"/>
      <c r="AG45" s="48"/>
      <c r="AH45" s="48"/>
      <c r="AI45" s="48"/>
      <c r="AJ45" s="47"/>
      <c r="AK45" s="48"/>
      <c r="AL45" s="47"/>
      <c r="AM45" s="48"/>
      <c r="AN45" s="47"/>
      <c r="AO45" s="48"/>
      <c r="AP45" s="48"/>
      <c r="AQ45" s="47"/>
      <c r="AR45" s="48"/>
      <c r="AS45" s="48"/>
      <c r="AT45" s="48"/>
      <c r="AU45" s="47"/>
      <c r="AV45" s="48"/>
      <c r="AW45" s="47"/>
      <c r="AX45" s="48"/>
      <c r="AY45" s="47"/>
      <c r="AZ45" s="48"/>
      <c r="BA45" s="48"/>
      <c r="BB45" s="49"/>
    </row>
    <row r="46" spans="1:54" s="160" customFormat="1" x14ac:dyDescent="0.2">
      <c r="A46" s="168" t="s">
        <v>116</v>
      </c>
      <c r="B46" s="163"/>
      <c r="C46" s="165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7"/>
      <c r="V46" s="48"/>
      <c r="W46" s="47"/>
      <c r="X46" s="48"/>
      <c r="Y46" s="165"/>
      <c r="Z46" s="165"/>
      <c r="AA46" s="165"/>
      <c r="AB46" s="165"/>
      <c r="AC46" s="165"/>
      <c r="AD46" s="165"/>
      <c r="AE46" s="47"/>
      <c r="AF46" s="48"/>
      <c r="AG46" s="48"/>
      <c r="AH46" s="48"/>
      <c r="AI46" s="48"/>
      <c r="AJ46" s="47"/>
      <c r="AK46" s="48"/>
      <c r="AL46" s="47"/>
      <c r="AM46" s="48"/>
      <c r="AN46" s="47"/>
      <c r="AO46" s="48"/>
      <c r="AP46" s="48"/>
      <c r="AQ46" s="47"/>
      <c r="AR46" s="48"/>
      <c r="AS46" s="48"/>
      <c r="AT46" s="48"/>
      <c r="AU46" s="47"/>
      <c r="AV46" s="48"/>
      <c r="AW46" s="47"/>
      <c r="AX46" s="48"/>
      <c r="AY46" s="47"/>
      <c r="AZ46" s="48"/>
      <c r="BA46" s="48"/>
      <c r="BB46" s="49"/>
    </row>
    <row r="47" spans="1:54" s="160" customFormat="1" x14ac:dyDescent="0.2">
      <c r="A47" s="170" t="s">
        <v>117</v>
      </c>
      <c r="B47" s="163"/>
      <c r="C47" s="165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7"/>
      <c r="V47" s="48"/>
      <c r="W47" s="47"/>
      <c r="X47" s="48"/>
      <c r="Y47" s="165"/>
      <c r="Z47" s="165"/>
      <c r="AA47" s="165"/>
      <c r="AB47" s="165"/>
      <c r="AC47" s="165"/>
      <c r="AD47" s="165"/>
      <c r="AE47" s="47"/>
      <c r="AF47" s="48"/>
      <c r="AG47" s="48"/>
      <c r="AH47" s="48"/>
      <c r="AI47" s="48"/>
      <c r="AJ47" s="47"/>
      <c r="AK47" s="48"/>
      <c r="AL47" s="47"/>
      <c r="AM47" s="48"/>
      <c r="AN47" s="47"/>
      <c r="AO47" s="48"/>
      <c r="AP47" s="48"/>
      <c r="AQ47" s="47"/>
      <c r="AR47" s="48"/>
      <c r="AS47" s="48"/>
      <c r="AT47" s="48"/>
      <c r="AU47" s="47"/>
      <c r="AV47" s="48"/>
      <c r="AW47" s="47"/>
      <c r="AX47" s="48"/>
      <c r="AY47" s="47"/>
      <c r="AZ47" s="48"/>
      <c r="BA47" s="48"/>
      <c r="BB47" s="49"/>
    </row>
    <row r="48" spans="1:54" s="160" customFormat="1" x14ac:dyDescent="0.2">
      <c r="A48" s="161" t="s">
        <v>97</v>
      </c>
      <c r="B48" s="163"/>
      <c r="C48" s="165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7"/>
      <c r="V48" s="48"/>
      <c r="W48" s="47"/>
      <c r="X48" s="48"/>
      <c r="Y48" s="165"/>
      <c r="Z48" s="165"/>
      <c r="AA48" s="165"/>
      <c r="AB48" s="165"/>
      <c r="AC48" s="165"/>
      <c r="AD48" s="165"/>
      <c r="AE48" s="47"/>
      <c r="AF48" s="48"/>
      <c r="AG48" s="48"/>
      <c r="AH48" s="48"/>
      <c r="AI48" s="48"/>
      <c r="AJ48" s="47"/>
      <c r="AK48" s="48"/>
      <c r="AL48" s="47"/>
      <c r="AM48" s="48"/>
      <c r="AN48" s="47"/>
      <c r="AO48" s="48"/>
      <c r="AP48" s="48"/>
      <c r="AQ48" s="47"/>
      <c r="AR48" s="48"/>
      <c r="AS48" s="48"/>
      <c r="AT48" s="48"/>
      <c r="AU48" s="47"/>
      <c r="AV48" s="48"/>
      <c r="AW48" s="47"/>
      <c r="AX48" s="48"/>
      <c r="AY48" s="47"/>
      <c r="AZ48" s="48"/>
      <c r="BA48" s="48"/>
      <c r="BB48" s="49"/>
    </row>
    <row r="49" spans="1:54" s="160" customFormat="1" x14ac:dyDescent="0.2">
      <c r="A49" s="167" t="s">
        <v>98</v>
      </c>
      <c r="B49" s="163"/>
      <c r="C49" s="165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7"/>
      <c r="V49" s="48"/>
      <c r="W49" s="47"/>
      <c r="X49" s="48"/>
      <c r="Y49" s="165"/>
      <c r="Z49" s="165"/>
      <c r="AA49" s="165"/>
      <c r="AB49" s="165"/>
      <c r="AC49" s="165"/>
      <c r="AD49" s="165"/>
      <c r="AE49" s="47"/>
      <c r="AF49" s="48"/>
      <c r="AG49" s="48"/>
      <c r="AH49" s="48"/>
      <c r="AI49" s="48"/>
      <c r="AJ49" s="47"/>
      <c r="AK49" s="48"/>
      <c r="AL49" s="47"/>
      <c r="AM49" s="48"/>
      <c r="AN49" s="47"/>
      <c r="AO49" s="48"/>
      <c r="AP49" s="48"/>
      <c r="AQ49" s="47"/>
      <c r="AR49" s="48"/>
      <c r="AS49" s="48"/>
      <c r="AT49" s="48"/>
      <c r="AU49" s="47"/>
      <c r="AV49" s="48"/>
      <c r="AW49" s="47"/>
      <c r="AX49" s="48"/>
      <c r="AY49" s="47"/>
      <c r="AZ49" s="48"/>
      <c r="BA49" s="48"/>
      <c r="BB49" s="49"/>
    </row>
    <row r="50" spans="1:54" s="160" customFormat="1" x14ac:dyDescent="0.2">
      <c r="A50" s="167" t="s">
        <v>99</v>
      </c>
      <c r="B50" s="163"/>
      <c r="C50" s="165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7"/>
      <c r="V50" s="48"/>
      <c r="W50" s="47"/>
      <c r="X50" s="48"/>
      <c r="Y50" s="165"/>
      <c r="Z50" s="165"/>
      <c r="AA50" s="165"/>
      <c r="AB50" s="165"/>
      <c r="AC50" s="165"/>
      <c r="AD50" s="165"/>
      <c r="AE50" s="47"/>
      <c r="AF50" s="48"/>
      <c r="AG50" s="48"/>
      <c r="AH50" s="48"/>
      <c r="AI50" s="48"/>
      <c r="AJ50" s="47"/>
      <c r="AK50" s="48"/>
      <c r="AL50" s="47"/>
      <c r="AM50" s="48"/>
      <c r="AN50" s="47"/>
      <c r="AO50" s="48"/>
      <c r="AP50" s="48"/>
      <c r="AQ50" s="47"/>
      <c r="AR50" s="48"/>
      <c r="AS50" s="48"/>
      <c r="AT50" s="48"/>
      <c r="AU50" s="47"/>
      <c r="AV50" s="48"/>
      <c r="AW50" s="47"/>
      <c r="AX50" s="48"/>
      <c r="AY50" s="47"/>
      <c r="AZ50" s="48"/>
      <c r="BA50" s="48"/>
      <c r="BB50" s="49"/>
    </row>
    <row r="51" spans="1:54" s="160" customFormat="1" x14ac:dyDescent="0.2">
      <c r="A51" s="171" t="s">
        <v>100</v>
      </c>
      <c r="B51" s="163"/>
      <c r="C51" s="165"/>
      <c r="D51" s="47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7"/>
      <c r="V51" s="48"/>
      <c r="W51" s="47"/>
      <c r="X51" s="48"/>
      <c r="Y51" s="165"/>
      <c r="Z51" s="165"/>
      <c r="AA51" s="165"/>
      <c r="AB51" s="165"/>
      <c r="AC51" s="165"/>
      <c r="AD51" s="165"/>
      <c r="AE51" s="47"/>
      <c r="AF51" s="48"/>
      <c r="AG51" s="48"/>
      <c r="AH51" s="48"/>
      <c r="AI51" s="48"/>
      <c r="AJ51" s="47"/>
      <c r="AK51" s="48"/>
      <c r="AL51" s="47"/>
      <c r="AM51" s="48"/>
      <c r="AN51" s="47"/>
      <c r="AO51" s="48"/>
      <c r="AP51" s="48"/>
      <c r="AQ51" s="47"/>
      <c r="AR51" s="48"/>
      <c r="AS51" s="48"/>
      <c r="AT51" s="48"/>
      <c r="AU51" s="47"/>
      <c r="AV51" s="48"/>
      <c r="AW51" s="47"/>
      <c r="AX51" s="48"/>
      <c r="AY51" s="47"/>
      <c r="AZ51" s="48"/>
      <c r="BA51" s="48"/>
      <c r="BB51" s="49"/>
    </row>
    <row r="52" spans="1:54" s="160" customFormat="1" x14ac:dyDescent="0.2">
      <c r="A52" s="167" t="s">
        <v>101</v>
      </c>
      <c r="B52" s="163"/>
      <c r="C52" s="165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7"/>
      <c r="V52" s="48"/>
      <c r="W52" s="47"/>
      <c r="X52" s="48"/>
      <c r="Y52" s="165"/>
      <c r="Z52" s="165"/>
      <c r="AA52" s="165"/>
      <c r="AB52" s="165"/>
      <c r="AC52" s="165"/>
      <c r="AD52" s="165"/>
      <c r="AE52" s="47"/>
      <c r="AF52" s="48"/>
      <c r="AG52" s="48"/>
      <c r="AH52" s="48"/>
      <c r="AI52" s="48"/>
      <c r="AJ52" s="47"/>
      <c r="AK52" s="48"/>
      <c r="AL52" s="47"/>
      <c r="AM52" s="48"/>
      <c r="AN52" s="47"/>
      <c r="AO52" s="48"/>
      <c r="AP52" s="48"/>
      <c r="AQ52" s="47"/>
      <c r="AR52" s="48"/>
      <c r="AS52" s="48"/>
      <c r="AT52" s="48"/>
      <c r="AU52" s="47"/>
      <c r="AV52" s="48"/>
      <c r="AW52" s="47"/>
      <c r="AX52" s="48"/>
      <c r="AY52" s="47"/>
      <c r="AZ52" s="48"/>
      <c r="BA52" s="48"/>
      <c r="BB52" s="49"/>
    </row>
    <row r="53" spans="1:54" s="160" customFormat="1" ht="15" x14ac:dyDescent="0.25">
      <c r="A53" s="172" t="s">
        <v>118</v>
      </c>
      <c r="B53" s="163"/>
      <c r="C53" s="165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7"/>
      <c r="V53" s="48"/>
      <c r="W53" s="47"/>
      <c r="X53" s="48"/>
      <c r="Y53" s="165"/>
      <c r="Z53" s="165"/>
      <c r="AA53" s="165"/>
      <c r="AB53" s="165"/>
      <c r="AC53" s="165"/>
      <c r="AD53" s="165"/>
      <c r="AE53" s="47"/>
      <c r="AF53" s="48"/>
      <c r="AG53" s="48"/>
      <c r="AH53" s="48"/>
      <c r="AI53" s="48"/>
      <c r="AJ53" s="47"/>
      <c r="AK53" s="48"/>
      <c r="AL53" s="47"/>
      <c r="AM53" s="48"/>
      <c r="AN53" s="47"/>
      <c r="AO53" s="48"/>
      <c r="AP53" s="48"/>
      <c r="AQ53" s="47"/>
      <c r="AR53" s="48"/>
      <c r="AS53" s="48"/>
      <c r="AT53" s="48"/>
      <c r="AU53" s="47"/>
      <c r="AV53" s="48"/>
      <c r="AW53" s="47"/>
      <c r="AX53" s="48"/>
      <c r="AY53" s="47"/>
      <c r="AZ53" s="48"/>
      <c r="BA53" s="48"/>
      <c r="BB53" s="49"/>
    </row>
    <row r="54" spans="1:54" s="160" customFormat="1" x14ac:dyDescent="0.2">
      <c r="A54" s="173" t="s">
        <v>78</v>
      </c>
      <c r="B54" s="174"/>
      <c r="C54" s="174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0"/>
      <c r="V54" s="51"/>
      <c r="W54" s="50"/>
      <c r="X54" s="51"/>
      <c r="Y54" s="174"/>
      <c r="Z54" s="174"/>
      <c r="AA54" s="174"/>
      <c r="AB54" s="174"/>
      <c r="AC54" s="174"/>
      <c r="AD54" s="174"/>
      <c r="AE54" s="50"/>
      <c r="AF54" s="51"/>
      <c r="AG54" s="51"/>
      <c r="AH54" s="51"/>
      <c r="AI54" s="51"/>
      <c r="AJ54" s="50"/>
      <c r="AK54" s="51"/>
      <c r="AL54" s="50"/>
      <c r="AM54" s="51"/>
      <c r="AN54" s="50"/>
      <c r="AO54" s="51"/>
      <c r="AP54" s="51"/>
      <c r="AQ54" s="50"/>
      <c r="AR54" s="51"/>
      <c r="AS54" s="51"/>
      <c r="AT54" s="51"/>
      <c r="AU54" s="50"/>
      <c r="AV54" s="51"/>
      <c r="AW54" s="50"/>
      <c r="AX54" s="51"/>
      <c r="AY54" s="50"/>
      <c r="AZ54" s="51"/>
      <c r="BA54" s="51"/>
      <c r="BB54" s="52"/>
    </row>
    <row r="55" spans="1:54" s="160" customFormat="1" x14ac:dyDescent="0.2">
      <c r="A55" s="167" t="s">
        <v>87</v>
      </c>
      <c r="B55" s="165"/>
      <c r="C55" s="165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7"/>
      <c r="V55" s="48"/>
      <c r="W55" s="47"/>
      <c r="X55" s="48"/>
      <c r="Y55" s="165"/>
      <c r="Z55" s="165"/>
      <c r="AA55" s="165"/>
      <c r="AB55" s="165"/>
      <c r="AC55" s="165"/>
      <c r="AD55" s="165"/>
      <c r="AE55" s="47"/>
      <c r="AF55" s="48"/>
      <c r="AG55" s="48"/>
      <c r="AH55" s="48"/>
      <c r="AI55" s="48"/>
      <c r="AJ55" s="47"/>
      <c r="AK55" s="48"/>
      <c r="AL55" s="47"/>
      <c r="AM55" s="48"/>
      <c r="AN55" s="47"/>
      <c r="AO55" s="48"/>
      <c r="AP55" s="48"/>
      <c r="AQ55" s="47"/>
      <c r="AR55" s="48"/>
      <c r="AS55" s="48"/>
      <c r="AT55" s="48"/>
      <c r="AU55" s="47"/>
      <c r="AV55" s="48"/>
      <c r="AW55" s="47"/>
      <c r="AX55" s="48"/>
      <c r="AY55" s="47"/>
      <c r="AZ55" s="48"/>
      <c r="BA55" s="48"/>
      <c r="BB55" s="49"/>
    </row>
    <row r="56" spans="1:54" s="160" customFormat="1" x14ac:dyDescent="0.2">
      <c r="A56" s="175" t="s">
        <v>84</v>
      </c>
      <c r="B56" s="174"/>
      <c r="C56" s="174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0"/>
      <c r="V56" s="51"/>
      <c r="W56" s="50"/>
      <c r="X56" s="51"/>
      <c r="Y56" s="174"/>
      <c r="Z56" s="174"/>
      <c r="AA56" s="174"/>
      <c r="AB56" s="174"/>
      <c r="AC56" s="174"/>
      <c r="AD56" s="174"/>
      <c r="AE56" s="50"/>
      <c r="AF56" s="51"/>
      <c r="AG56" s="51"/>
      <c r="AH56" s="51"/>
      <c r="AI56" s="51"/>
      <c r="AJ56" s="50"/>
      <c r="AK56" s="51"/>
      <c r="AL56" s="50"/>
      <c r="AM56" s="51"/>
      <c r="AN56" s="50"/>
      <c r="AO56" s="51"/>
      <c r="AP56" s="51"/>
      <c r="AQ56" s="50"/>
      <c r="AR56" s="51"/>
      <c r="AS56" s="51"/>
      <c r="AT56" s="51"/>
      <c r="AU56" s="50"/>
      <c r="AV56" s="51"/>
      <c r="AW56" s="50"/>
      <c r="AX56" s="51"/>
      <c r="AY56" s="50"/>
      <c r="AZ56" s="51"/>
      <c r="BA56" s="51"/>
      <c r="BB56" s="52"/>
    </row>
    <row r="57" spans="1:54" s="178" customFormat="1" x14ac:dyDescent="0.2">
      <c r="A57" s="176" t="s">
        <v>86</v>
      </c>
      <c r="B57" s="177"/>
      <c r="C57" s="177"/>
      <c r="D57" s="143"/>
      <c r="E57" s="144"/>
      <c r="F57" s="143"/>
      <c r="G57" s="144"/>
      <c r="H57" s="143"/>
      <c r="I57" s="144"/>
      <c r="J57" s="144"/>
      <c r="K57" s="144"/>
      <c r="L57" s="144"/>
      <c r="M57" s="144"/>
      <c r="N57" s="144"/>
      <c r="O57" s="144"/>
      <c r="P57" s="144"/>
      <c r="Q57" s="143"/>
      <c r="R57" s="144"/>
      <c r="S57" s="144"/>
      <c r="T57" s="144"/>
      <c r="U57" s="143"/>
      <c r="V57" s="144"/>
      <c r="W57" s="143"/>
      <c r="X57" s="144"/>
      <c r="Y57" s="177"/>
      <c r="Z57" s="177"/>
      <c r="AA57" s="177"/>
      <c r="AB57" s="177"/>
      <c r="AC57" s="177"/>
      <c r="AD57" s="177"/>
      <c r="AE57" s="143"/>
      <c r="AF57" s="144"/>
      <c r="AG57" s="144"/>
      <c r="AH57" s="144"/>
      <c r="AI57" s="144"/>
      <c r="AJ57" s="143"/>
      <c r="AK57" s="144"/>
      <c r="AL57" s="143"/>
      <c r="AM57" s="144"/>
      <c r="AN57" s="143"/>
      <c r="AO57" s="144"/>
      <c r="AP57" s="144"/>
      <c r="AQ57" s="143"/>
      <c r="AR57" s="144"/>
      <c r="AS57" s="144"/>
      <c r="AT57" s="144"/>
      <c r="AU57" s="143"/>
      <c r="AV57" s="144"/>
      <c r="AW57" s="143"/>
      <c r="AX57" s="144"/>
      <c r="AY57" s="143"/>
      <c r="AZ57" s="144"/>
      <c r="BA57" s="144"/>
      <c r="BB57" s="145"/>
    </row>
    <row r="58" spans="1:54" s="178" customFormat="1" x14ac:dyDescent="0.2">
      <c r="A58" s="179" t="s">
        <v>85</v>
      </c>
      <c r="B58" s="177"/>
      <c r="C58" s="177"/>
      <c r="D58" s="143"/>
      <c r="E58" s="144"/>
      <c r="F58" s="143"/>
      <c r="G58" s="144"/>
      <c r="H58" s="143"/>
      <c r="I58" s="144"/>
      <c r="J58" s="144"/>
      <c r="K58" s="144"/>
      <c r="L58" s="144"/>
      <c r="M58" s="144"/>
      <c r="N58" s="144"/>
      <c r="O58" s="144"/>
      <c r="P58" s="144"/>
      <c r="Q58" s="143"/>
      <c r="R58" s="144"/>
      <c r="S58" s="144"/>
      <c r="T58" s="144"/>
      <c r="U58" s="143"/>
      <c r="V58" s="144"/>
      <c r="W58" s="143"/>
      <c r="X58" s="144"/>
      <c r="Y58" s="177"/>
      <c r="Z58" s="177"/>
      <c r="AA58" s="177"/>
      <c r="AB58" s="177"/>
      <c r="AC58" s="177"/>
      <c r="AD58" s="177"/>
      <c r="AE58" s="143"/>
      <c r="AF58" s="144"/>
      <c r="AG58" s="144"/>
      <c r="AH58" s="144"/>
      <c r="AI58" s="144"/>
      <c r="AJ58" s="143"/>
      <c r="AK58" s="144"/>
      <c r="AL58" s="143"/>
      <c r="AM58" s="144"/>
      <c r="AN58" s="143"/>
      <c r="AO58" s="144"/>
      <c r="AP58" s="144"/>
      <c r="AQ58" s="143"/>
      <c r="AR58" s="144"/>
      <c r="AS58" s="144"/>
      <c r="AT58" s="144"/>
      <c r="AU58" s="143"/>
      <c r="AV58" s="144"/>
      <c r="AW58" s="143"/>
      <c r="AX58" s="144"/>
      <c r="AY58" s="143"/>
      <c r="AZ58" s="144"/>
      <c r="BA58" s="144"/>
      <c r="BB58" s="145"/>
    </row>
    <row r="59" spans="1:54" s="178" customFormat="1" x14ac:dyDescent="0.2">
      <c r="A59" s="180" t="s">
        <v>120</v>
      </c>
      <c r="B59" s="177"/>
      <c r="C59" s="177"/>
      <c r="D59" s="143"/>
      <c r="E59" s="144"/>
      <c r="F59" s="143"/>
      <c r="G59" s="144"/>
      <c r="H59" s="143"/>
      <c r="I59" s="144"/>
      <c r="J59" s="144"/>
      <c r="K59" s="144"/>
      <c r="L59" s="144"/>
      <c r="M59" s="144"/>
      <c r="N59" s="144"/>
      <c r="O59" s="144"/>
      <c r="P59" s="144"/>
      <c r="Q59" s="143"/>
      <c r="R59" s="144"/>
      <c r="S59" s="144"/>
      <c r="T59" s="144"/>
      <c r="U59" s="143"/>
      <c r="V59" s="144"/>
      <c r="W59" s="143"/>
      <c r="X59" s="144"/>
      <c r="Y59" s="177"/>
      <c r="Z59" s="177"/>
      <c r="AA59" s="177"/>
      <c r="AB59" s="177"/>
      <c r="AC59" s="177"/>
      <c r="AD59" s="177"/>
      <c r="AE59" s="143"/>
      <c r="AF59" s="144"/>
      <c r="AG59" s="144"/>
      <c r="AH59" s="144"/>
      <c r="AI59" s="144"/>
      <c r="AJ59" s="143"/>
      <c r="AK59" s="144"/>
      <c r="AL59" s="143"/>
      <c r="AM59" s="144"/>
      <c r="AN59" s="143"/>
      <c r="AO59" s="144"/>
      <c r="AP59" s="144"/>
      <c r="AQ59" s="143"/>
      <c r="AR59" s="144"/>
      <c r="AS59" s="144"/>
      <c r="AT59" s="144"/>
      <c r="AU59" s="143"/>
      <c r="AV59" s="144"/>
      <c r="AW59" s="143"/>
      <c r="AX59" s="144"/>
      <c r="AY59" s="143"/>
      <c r="AZ59" s="144"/>
      <c r="BA59" s="144"/>
      <c r="BB59" s="145"/>
    </row>
    <row r="60" spans="1:54" s="186" customFormat="1" x14ac:dyDescent="0.2">
      <c r="A60" s="181" t="s">
        <v>119</v>
      </c>
      <c r="B60" s="182"/>
      <c r="C60" s="182"/>
      <c r="D60" s="183"/>
      <c r="E60" s="184"/>
      <c r="F60" s="183"/>
      <c r="G60" s="184"/>
      <c r="H60" s="183"/>
      <c r="I60" s="184"/>
      <c r="J60" s="184"/>
      <c r="K60" s="184"/>
      <c r="L60" s="184"/>
      <c r="M60" s="184"/>
      <c r="N60" s="184"/>
      <c r="O60" s="184"/>
      <c r="P60" s="184"/>
      <c r="Q60" s="183"/>
      <c r="R60" s="184"/>
      <c r="S60" s="184"/>
      <c r="T60" s="184"/>
      <c r="U60" s="183"/>
      <c r="V60" s="184"/>
      <c r="W60" s="183"/>
      <c r="X60" s="184"/>
      <c r="Y60" s="182"/>
      <c r="Z60" s="182"/>
      <c r="AA60" s="182"/>
      <c r="AB60" s="182"/>
      <c r="AC60" s="182"/>
      <c r="AD60" s="182"/>
      <c r="AE60" s="183"/>
      <c r="AF60" s="184"/>
      <c r="AG60" s="184"/>
      <c r="AH60" s="184"/>
      <c r="AI60" s="184"/>
      <c r="AJ60" s="183"/>
      <c r="AK60" s="184"/>
      <c r="AL60" s="183"/>
      <c r="AM60" s="184"/>
      <c r="AN60" s="183"/>
      <c r="AO60" s="184"/>
      <c r="AP60" s="184"/>
      <c r="AQ60" s="183"/>
      <c r="AR60" s="184"/>
      <c r="AS60" s="184"/>
      <c r="AT60" s="184"/>
      <c r="AU60" s="183"/>
      <c r="AV60" s="184"/>
      <c r="AW60" s="183"/>
      <c r="AX60" s="184"/>
      <c r="AY60" s="183"/>
      <c r="AZ60" s="184"/>
      <c r="BA60" s="184"/>
      <c r="BB60" s="185"/>
    </row>
    <row r="61" spans="1:54" s="178" customFormat="1" x14ac:dyDescent="0.2">
      <c r="A61" s="187" t="s">
        <v>102</v>
      </c>
      <c r="B61" s="177"/>
      <c r="C61" s="177"/>
      <c r="D61" s="143"/>
      <c r="E61" s="144"/>
      <c r="F61" s="143"/>
      <c r="G61" s="144"/>
      <c r="H61" s="143"/>
      <c r="I61" s="144"/>
      <c r="J61" s="144"/>
      <c r="K61" s="144"/>
      <c r="L61" s="144"/>
      <c r="M61" s="144"/>
      <c r="N61" s="144"/>
      <c r="O61" s="144"/>
      <c r="P61" s="144"/>
      <c r="Q61" s="143"/>
      <c r="R61" s="144"/>
      <c r="S61" s="144"/>
      <c r="T61" s="144"/>
      <c r="U61" s="143"/>
      <c r="V61" s="144"/>
      <c r="W61" s="143"/>
      <c r="X61" s="144"/>
      <c r="Y61" s="177"/>
      <c r="Z61" s="177"/>
      <c r="AA61" s="177"/>
      <c r="AB61" s="177"/>
      <c r="AC61" s="177"/>
      <c r="AD61" s="177"/>
      <c r="AE61" s="143"/>
      <c r="AF61" s="144"/>
      <c r="AG61" s="144"/>
      <c r="AH61" s="144"/>
      <c r="AI61" s="144"/>
      <c r="AJ61" s="143"/>
      <c r="AK61" s="144"/>
      <c r="AL61" s="143"/>
      <c r="AM61" s="144"/>
      <c r="AN61" s="143"/>
      <c r="AO61" s="144"/>
      <c r="AP61" s="144"/>
      <c r="AQ61" s="143"/>
      <c r="AR61" s="144"/>
      <c r="AS61" s="144"/>
      <c r="AT61" s="144"/>
      <c r="AU61" s="143"/>
      <c r="AV61" s="144"/>
      <c r="AW61" s="143"/>
      <c r="AX61" s="144"/>
      <c r="AY61" s="143"/>
      <c r="AZ61" s="144"/>
      <c r="BA61" s="144"/>
      <c r="BB61" s="145"/>
    </row>
    <row r="62" spans="1:54" s="188" customFormat="1" x14ac:dyDescent="0.2">
      <c r="A62" s="173"/>
      <c r="B62" s="174"/>
      <c r="C62" s="174"/>
      <c r="D62" s="50"/>
      <c r="E62" s="51"/>
      <c r="F62" s="50"/>
      <c r="G62" s="51"/>
      <c r="H62" s="50"/>
      <c r="I62" s="51"/>
      <c r="J62" s="51"/>
      <c r="K62" s="51"/>
      <c r="L62" s="51"/>
      <c r="M62" s="51"/>
      <c r="N62" s="51"/>
      <c r="O62" s="51"/>
      <c r="P62" s="51"/>
      <c r="Q62" s="50"/>
      <c r="R62" s="51"/>
      <c r="S62" s="51"/>
      <c r="T62" s="51"/>
      <c r="U62" s="50"/>
      <c r="V62" s="51"/>
      <c r="W62" s="50"/>
      <c r="X62" s="51"/>
      <c r="Y62" s="174"/>
      <c r="Z62" s="174"/>
      <c r="AA62" s="174"/>
      <c r="AB62" s="174"/>
      <c r="AC62" s="174"/>
      <c r="AD62" s="174"/>
      <c r="AE62" s="50"/>
      <c r="AF62" s="51"/>
      <c r="AG62" s="51"/>
      <c r="AH62" s="51"/>
      <c r="AI62" s="51"/>
      <c r="AJ62" s="50"/>
      <c r="AK62" s="51"/>
      <c r="AL62" s="50"/>
      <c r="AM62" s="51"/>
      <c r="AN62" s="50"/>
      <c r="AO62" s="51"/>
      <c r="AP62" s="51"/>
      <c r="AQ62" s="50"/>
      <c r="AR62" s="51"/>
      <c r="AS62" s="51"/>
      <c r="AT62" s="51"/>
      <c r="AU62" s="50"/>
      <c r="AV62" s="51"/>
      <c r="AW62" s="50"/>
      <c r="AX62" s="51"/>
      <c r="AY62" s="50"/>
      <c r="AZ62" s="51"/>
      <c r="BA62" s="51"/>
      <c r="BB62" s="52"/>
    </row>
    <row r="63" spans="1:54" s="188" customFormat="1" x14ac:dyDescent="0.2">
      <c r="A63" s="216" t="s">
        <v>23</v>
      </c>
      <c r="B63" s="217"/>
      <c r="C63" s="218"/>
      <c r="D63" s="219"/>
      <c r="E63" s="220"/>
      <c r="F63" s="219"/>
      <c r="G63" s="220"/>
      <c r="H63" s="219"/>
      <c r="I63" s="220"/>
      <c r="J63" s="220"/>
      <c r="K63" s="220"/>
      <c r="L63" s="220"/>
      <c r="M63" s="220"/>
      <c r="N63" s="220"/>
      <c r="O63" s="220"/>
      <c r="P63" s="220"/>
      <c r="Q63" s="219"/>
      <c r="R63" s="220"/>
      <c r="S63" s="220"/>
      <c r="T63" s="220"/>
      <c r="U63" s="219"/>
      <c r="V63" s="220"/>
      <c r="W63" s="219"/>
      <c r="X63" s="220"/>
      <c r="Y63" s="217"/>
      <c r="Z63" s="217"/>
      <c r="AA63" s="217"/>
      <c r="AB63" s="217"/>
      <c r="AC63" s="217"/>
      <c r="AD63" s="217"/>
      <c r="AE63" s="219"/>
      <c r="AF63" s="220"/>
      <c r="AG63" s="220"/>
      <c r="AH63" s="220"/>
      <c r="AI63" s="220"/>
      <c r="AJ63" s="219"/>
      <c r="AK63" s="220"/>
      <c r="AL63" s="219"/>
      <c r="AM63" s="220"/>
      <c r="AN63" s="219"/>
      <c r="AO63" s="220"/>
      <c r="AP63" s="220"/>
      <c r="AQ63" s="219"/>
      <c r="AR63" s="220"/>
      <c r="AS63" s="220"/>
      <c r="AT63" s="220"/>
      <c r="AU63" s="219"/>
      <c r="AV63" s="220"/>
      <c r="AW63" s="219"/>
      <c r="AX63" s="220"/>
      <c r="AY63" s="219"/>
      <c r="AZ63" s="220"/>
      <c r="BA63" s="220"/>
      <c r="BB63" s="221"/>
    </row>
    <row r="64" spans="1:54" s="160" customFormat="1" x14ac:dyDescent="0.2">
      <c r="A64" s="222" t="s">
        <v>26</v>
      </c>
      <c r="B64" s="223"/>
      <c r="C64" s="223"/>
      <c r="D64" s="223"/>
      <c r="E64" s="223"/>
      <c r="F64" s="224"/>
      <c r="G64" s="223"/>
      <c r="H64" s="224"/>
      <c r="I64" s="223"/>
      <c r="J64" s="223"/>
      <c r="K64" s="223"/>
      <c r="L64" s="223"/>
      <c r="M64" s="223"/>
      <c r="N64" s="223"/>
      <c r="O64" s="223"/>
      <c r="P64" s="223"/>
      <c r="Q64" s="224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5"/>
      <c r="AK64" s="223"/>
      <c r="AL64" s="225"/>
      <c r="AM64" s="223"/>
      <c r="AN64" s="224"/>
      <c r="AO64" s="223"/>
      <c r="AP64" s="223"/>
      <c r="AQ64" s="224"/>
      <c r="AR64" s="223"/>
      <c r="AS64" s="223"/>
      <c r="AT64" s="223"/>
      <c r="AU64" s="224"/>
      <c r="AV64" s="223"/>
      <c r="AW64" s="226"/>
      <c r="AX64" s="223"/>
      <c r="AY64" s="224"/>
      <c r="AZ64" s="227"/>
      <c r="BA64" s="223"/>
      <c r="BB64" s="228"/>
    </row>
    <row r="65" spans="1:54" s="160" customFormat="1" x14ac:dyDescent="0.2">
      <c r="A65" s="229"/>
      <c r="B65" s="230"/>
      <c r="C65" s="231"/>
      <c r="D65" s="232"/>
      <c r="E65" s="233"/>
      <c r="F65" s="232"/>
      <c r="G65" s="233"/>
      <c r="H65" s="232"/>
      <c r="I65" s="233"/>
      <c r="J65" s="233"/>
      <c r="K65" s="233"/>
      <c r="L65" s="233"/>
      <c r="M65" s="233"/>
      <c r="N65" s="233"/>
      <c r="O65" s="233"/>
      <c r="P65" s="233"/>
      <c r="Q65" s="232"/>
      <c r="R65" s="233"/>
      <c r="S65" s="233"/>
      <c r="T65" s="233"/>
      <c r="U65" s="232"/>
      <c r="V65" s="233"/>
      <c r="W65" s="232"/>
      <c r="X65" s="233"/>
      <c r="Y65" s="230"/>
      <c r="Z65" s="230"/>
      <c r="AA65" s="230"/>
      <c r="AB65" s="230"/>
      <c r="AC65" s="230"/>
      <c r="AD65" s="230"/>
      <c r="AE65" s="232"/>
      <c r="AF65" s="233"/>
      <c r="AG65" s="233"/>
      <c r="AH65" s="233"/>
      <c r="AI65" s="233"/>
      <c r="AJ65" s="232"/>
      <c r="AK65" s="233"/>
      <c r="AL65" s="232"/>
      <c r="AM65" s="233"/>
      <c r="AN65" s="232"/>
      <c r="AO65" s="233"/>
      <c r="AP65" s="233"/>
      <c r="AQ65" s="232"/>
      <c r="AR65" s="233"/>
      <c r="AS65" s="233"/>
      <c r="AT65" s="233"/>
      <c r="AU65" s="232"/>
      <c r="AV65" s="233"/>
      <c r="AW65" s="232"/>
      <c r="AX65" s="233"/>
      <c r="AY65" s="232"/>
      <c r="AZ65" s="233"/>
      <c r="BA65" s="233"/>
      <c r="BB65" s="234"/>
    </row>
    <row r="66" spans="1:54" s="160" customFormat="1" x14ac:dyDescent="0.2">
      <c r="A66" s="53" t="s">
        <v>28</v>
      </c>
      <c r="B66" s="54"/>
      <c r="C66" s="55"/>
      <c r="D66" s="56"/>
      <c r="E66" s="57"/>
      <c r="F66" s="56"/>
      <c r="G66" s="57"/>
      <c r="H66" s="56"/>
      <c r="I66" s="57"/>
      <c r="J66" s="57"/>
      <c r="K66" s="57"/>
      <c r="L66" s="57"/>
      <c r="M66" s="57"/>
      <c r="N66" s="57"/>
      <c r="O66" s="57"/>
      <c r="P66" s="57"/>
      <c r="Q66" s="56"/>
      <c r="R66" s="57"/>
      <c r="S66" s="57"/>
      <c r="T66" s="57"/>
      <c r="U66" s="56"/>
      <c r="V66" s="57"/>
      <c r="W66" s="56"/>
      <c r="X66" s="57"/>
      <c r="Y66" s="54"/>
      <c r="Z66" s="54"/>
      <c r="AA66" s="54"/>
      <c r="AB66" s="54"/>
      <c r="AC66" s="54"/>
      <c r="AD66" s="54"/>
      <c r="AE66" s="56"/>
      <c r="AF66" s="57"/>
      <c r="AG66" s="57"/>
      <c r="AH66" s="57"/>
      <c r="AI66" s="57"/>
      <c r="AJ66" s="56"/>
      <c r="AK66" s="57"/>
      <c r="AL66" s="56"/>
      <c r="AM66" s="57"/>
      <c r="AN66" s="56"/>
      <c r="AO66" s="57"/>
      <c r="AP66" s="57"/>
      <c r="AQ66" s="56"/>
      <c r="AR66" s="57"/>
      <c r="AS66" s="57"/>
      <c r="AT66" s="57"/>
      <c r="AU66" s="56"/>
      <c r="AV66" s="57"/>
      <c r="AW66" s="56"/>
      <c r="AX66" s="57"/>
      <c r="AY66" s="56"/>
      <c r="AZ66" s="57"/>
      <c r="BA66" s="57"/>
      <c r="BB66" s="58"/>
    </row>
    <row r="67" spans="1:54" s="160" customFormat="1" x14ac:dyDescent="0.2">
      <c r="A67" s="189" t="s">
        <v>29</v>
      </c>
      <c r="B67" s="190"/>
      <c r="C67" s="190"/>
      <c r="D67" s="190"/>
      <c r="E67" s="190"/>
      <c r="F67" s="72"/>
      <c r="G67" s="190"/>
      <c r="H67" s="72"/>
      <c r="I67" s="190"/>
      <c r="J67" s="190"/>
      <c r="K67" s="190"/>
      <c r="L67" s="190"/>
      <c r="M67" s="190"/>
      <c r="N67" s="190"/>
      <c r="O67" s="190"/>
      <c r="P67" s="190"/>
      <c r="Q67" s="72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1"/>
      <c r="AK67" s="190"/>
      <c r="AL67" s="191"/>
      <c r="AM67" s="190"/>
      <c r="AN67" s="72"/>
      <c r="AO67" s="190"/>
      <c r="AP67" s="190"/>
      <c r="AQ67" s="72"/>
      <c r="AR67" s="190"/>
      <c r="AS67" s="190"/>
      <c r="AT67" s="190"/>
      <c r="AU67" s="72"/>
      <c r="AV67" s="190"/>
      <c r="AW67" s="235"/>
      <c r="AX67" s="190"/>
      <c r="AY67" s="72"/>
      <c r="AZ67" s="146"/>
      <c r="BA67" s="190"/>
      <c r="BB67" s="59"/>
    </row>
    <row r="68" spans="1:54" s="160" customFormat="1" x14ac:dyDescent="0.2">
      <c r="A68" s="189" t="s">
        <v>30</v>
      </c>
      <c r="B68" s="190"/>
      <c r="C68" s="190"/>
      <c r="D68" s="190"/>
      <c r="E68" s="190"/>
      <c r="F68" s="72"/>
      <c r="G68" s="190"/>
      <c r="H68" s="72"/>
      <c r="I68" s="190"/>
      <c r="J68" s="190"/>
      <c r="K68" s="190"/>
      <c r="L68" s="190"/>
      <c r="M68" s="190"/>
      <c r="N68" s="190"/>
      <c r="O68" s="190"/>
      <c r="P68" s="190"/>
      <c r="Q68" s="72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1"/>
      <c r="AK68" s="190"/>
      <c r="AL68" s="191"/>
      <c r="AM68" s="190"/>
      <c r="AN68" s="72"/>
      <c r="AO68" s="190"/>
      <c r="AP68" s="190"/>
      <c r="AQ68" s="72"/>
      <c r="AR68" s="190"/>
      <c r="AS68" s="190"/>
      <c r="AT68" s="190"/>
      <c r="AU68" s="72"/>
      <c r="AV68" s="190"/>
      <c r="AW68" s="235"/>
      <c r="AX68" s="190"/>
      <c r="AY68" s="72"/>
      <c r="AZ68" s="146"/>
      <c r="BA68" s="190"/>
      <c r="BB68" s="59"/>
    </row>
    <row r="69" spans="1:54" s="160" customFormat="1" x14ac:dyDescent="0.2">
      <c r="A69" s="189" t="s">
        <v>31</v>
      </c>
      <c r="B69" s="190"/>
      <c r="C69" s="190"/>
      <c r="D69" s="190"/>
      <c r="E69" s="190"/>
      <c r="F69" s="72"/>
      <c r="G69" s="190"/>
      <c r="H69" s="72"/>
      <c r="I69" s="190"/>
      <c r="J69" s="190"/>
      <c r="K69" s="190"/>
      <c r="L69" s="190"/>
      <c r="M69" s="190"/>
      <c r="N69" s="190"/>
      <c r="O69" s="190"/>
      <c r="P69" s="190"/>
      <c r="Q69" s="72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1"/>
      <c r="AK69" s="190"/>
      <c r="AL69" s="191"/>
      <c r="AM69" s="190"/>
      <c r="AN69" s="72"/>
      <c r="AO69" s="190"/>
      <c r="AP69" s="190"/>
      <c r="AQ69" s="72"/>
      <c r="AR69" s="190"/>
      <c r="AS69" s="190"/>
      <c r="AT69" s="190"/>
      <c r="AU69" s="72"/>
      <c r="AV69" s="190"/>
      <c r="AW69" s="235"/>
      <c r="AX69" s="190"/>
      <c r="AY69" s="72"/>
      <c r="AZ69" s="146"/>
      <c r="BA69" s="190"/>
      <c r="BB69" s="59"/>
    </row>
    <row r="70" spans="1:54" s="160" customFormat="1" x14ac:dyDescent="0.2">
      <c r="A70" s="189" t="s">
        <v>32</v>
      </c>
      <c r="B70" s="190"/>
      <c r="C70" s="190"/>
      <c r="D70" s="190"/>
      <c r="E70" s="190"/>
      <c r="F70" s="72"/>
      <c r="G70" s="190"/>
      <c r="H70" s="72"/>
      <c r="I70" s="190"/>
      <c r="J70" s="190"/>
      <c r="K70" s="190"/>
      <c r="L70" s="190"/>
      <c r="M70" s="190"/>
      <c r="N70" s="190"/>
      <c r="O70" s="190"/>
      <c r="P70" s="190"/>
      <c r="Q70" s="72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1"/>
      <c r="AK70" s="190"/>
      <c r="AL70" s="191"/>
      <c r="AM70" s="190"/>
      <c r="AN70" s="72"/>
      <c r="AO70" s="190"/>
      <c r="AP70" s="190"/>
      <c r="AQ70" s="72"/>
      <c r="AR70" s="190"/>
      <c r="AS70" s="190"/>
      <c r="AT70" s="190"/>
      <c r="AU70" s="72"/>
      <c r="AV70" s="190"/>
      <c r="AW70" s="235"/>
      <c r="AX70" s="190"/>
      <c r="AY70" s="72"/>
      <c r="AZ70" s="146"/>
      <c r="BA70" s="190"/>
      <c r="BB70" s="59"/>
    </row>
    <row r="71" spans="1:54" s="160" customFormat="1" x14ac:dyDescent="0.2">
      <c r="A71" s="189" t="s">
        <v>33</v>
      </c>
      <c r="B71" s="190"/>
      <c r="C71" s="190"/>
      <c r="D71" s="190"/>
      <c r="E71" s="190"/>
      <c r="F71" s="72"/>
      <c r="G71" s="190"/>
      <c r="H71" s="72"/>
      <c r="I71" s="190"/>
      <c r="J71" s="190"/>
      <c r="K71" s="190"/>
      <c r="L71" s="190"/>
      <c r="M71" s="190"/>
      <c r="N71" s="190"/>
      <c r="O71" s="190"/>
      <c r="P71" s="190"/>
      <c r="Q71" s="72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1"/>
      <c r="AK71" s="190"/>
      <c r="AL71" s="191"/>
      <c r="AM71" s="190"/>
      <c r="AN71" s="72"/>
      <c r="AO71" s="190"/>
      <c r="AP71" s="190"/>
      <c r="AQ71" s="72"/>
      <c r="AR71" s="190"/>
      <c r="AS71" s="190"/>
      <c r="AT71" s="190"/>
      <c r="AU71" s="72"/>
      <c r="AV71" s="190"/>
      <c r="AW71" s="235"/>
      <c r="AX71" s="190"/>
      <c r="AY71" s="72"/>
      <c r="AZ71" s="146"/>
      <c r="BA71" s="190"/>
      <c r="BB71" s="59"/>
    </row>
    <row r="72" spans="1:54" s="160" customFormat="1" x14ac:dyDescent="0.2">
      <c r="A72" s="60"/>
      <c r="B72" s="61"/>
      <c r="C72" s="62"/>
      <c r="D72" s="63"/>
      <c r="E72" s="64"/>
      <c r="F72" s="63"/>
      <c r="G72" s="64"/>
      <c r="H72" s="63"/>
      <c r="I72" s="64"/>
      <c r="J72" s="64"/>
      <c r="K72" s="64"/>
      <c r="L72" s="64"/>
      <c r="M72" s="64"/>
      <c r="N72" s="64"/>
      <c r="O72" s="64"/>
      <c r="P72" s="64"/>
      <c r="Q72" s="63"/>
      <c r="R72" s="64"/>
      <c r="S72" s="64"/>
      <c r="T72" s="64"/>
      <c r="U72" s="63"/>
      <c r="V72" s="64"/>
      <c r="W72" s="63"/>
      <c r="X72" s="64"/>
      <c r="Y72" s="61"/>
      <c r="Z72" s="61"/>
      <c r="AA72" s="61"/>
      <c r="AB72" s="61"/>
      <c r="AC72" s="61"/>
      <c r="AD72" s="61"/>
      <c r="AE72" s="63"/>
      <c r="AF72" s="64"/>
      <c r="AG72" s="64"/>
      <c r="AH72" s="64"/>
      <c r="AI72" s="64"/>
      <c r="AJ72" s="63"/>
      <c r="AK72" s="64"/>
      <c r="AL72" s="63"/>
      <c r="AM72" s="64"/>
      <c r="AN72" s="63"/>
      <c r="AO72" s="64"/>
      <c r="AP72" s="64"/>
      <c r="AQ72" s="63"/>
      <c r="AR72" s="64"/>
      <c r="AS72" s="64"/>
      <c r="AT72" s="64"/>
      <c r="AU72" s="63"/>
      <c r="AV72" s="64"/>
      <c r="AW72" s="63"/>
      <c r="AX72" s="64"/>
      <c r="AY72" s="63"/>
      <c r="AZ72" s="64"/>
      <c r="BA72" s="64"/>
      <c r="BB72" s="65"/>
    </row>
    <row r="73" spans="1:54" x14ac:dyDescent="0.2">
      <c r="V73" s="209"/>
      <c r="X73" s="66"/>
    </row>
    <row r="74" spans="1:54" x14ac:dyDescent="0.2">
      <c r="V74" s="209"/>
      <c r="X74" s="66"/>
    </row>
    <row r="75" spans="1:54" x14ac:dyDescent="0.2">
      <c r="V75" s="209"/>
      <c r="X75" s="66"/>
    </row>
    <row r="76" spans="1:54" x14ac:dyDescent="0.2">
      <c r="V76" s="209"/>
      <c r="X76" s="66"/>
    </row>
    <row r="77" spans="1:54" x14ac:dyDescent="0.2">
      <c r="V77" s="209"/>
      <c r="X77" s="66"/>
    </row>
    <row r="78" spans="1:54" x14ac:dyDescent="0.2">
      <c r="V78" s="209"/>
      <c r="X78" s="66"/>
    </row>
    <row r="79" spans="1:54" x14ac:dyDescent="0.2">
      <c r="V79" s="209"/>
      <c r="X79" s="66"/>
    </row>
    <row r="80" spans="1:54" x14ac:dyDescent="0.2">
      <c r="V80" s="209"/>
      <c r="X80" s="66"/>
    </row>
    <row r="81" spans="22:24" x14ac:dyDescent="0.2">
      <c r="V81" s="209"/>
      <c r="X81" s="66"/>
    </row>
    <row r="82" spans="22:24" x14ac:dyDescent="0.2">
      <c r="V82" s="209"/>
      <c r="X82" s="66"/>
    </row>
    <row r="83" spans="22:24" x14ac:dyDescent="0.2">
      <c r="V83" s="209"/>
      <c r="X83" s="66"/>
    </row>
    <row r="84" spans="22:24" x14ac:dyDescent="0.2">
      <c r="V84" s="209"/>
      <c r="X84" s="66"/>
    </row>
    <row r="85" spans="22:24" x14ac:dyDescent="0.2">
      <c r="V85" s="209"/>
      <c r="X85" s="66"/>
    </row>
    <row r="86" spans="22:24" x14ac:dyDescent="0.2">
      <c r="V86" s="209"/>
      <c r="X86" s="66"/>
    </row>
    <row r="87" spans="22:24" x14ac:dyDescent="0.2">
      <c r="V87" s="209"/>
      <c r="X87" s="66"/>
    </row>
    <row r="88" spans="22:24" x14ac:dyDescent="0.2">
      <c r="V88" s="209"/>
      <c r="X88" s="66"/>
    </row>
    <row r="89" spans="22:24" x14ac:dyDescent="0.2">
      <c r="V89" s="209"/>
      <c r="X89" s="66"/>
    </row>
    <row r="90" spans="22:24" x14ac:dyDescent="0.2">
      <c r="V90" s="209"/>
      <c r="X90" s="66"/>
    </row>
  </sheetData>
  <sheetProtection algorithmName="SHA-512" hashValue="cpAZa9JnEC6crOSpvhlMun98CAeG3hhuVx1VLBlEMefSOtqIaNCTZzYiff2gNQvJHEG/xUqGe+6YNfBgksCtlQ==" saltValue="hrJkcg8OHeTtU2ZS3qYPhQ==" spinCount="100000" sheet="1" formatCells="0" formatColumns="0" formatRows="0"/>
  <mergeCells count="10">
    <mergeCell ref="AE4:AI4"/>
    <mergeCell ref="AJ4:AM4"/>
    <mergeCell ref="AN4:AP4"/>
    <mergeCell ref="AQ4:AT4"/>
    <mergeCell ref="AU4:BB4"/>
    <mergeCell ref="D4:E4"/>
    <mergeCell ref="A4:C4"/>
    <mergeCell ref="Q4:T4"/>
    <mergeCell ref="U4:AD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4" fitToHeight="100" orientation="landscape" r:id="rId1"/>
  <headerFooter alignWithMargins="0">
    <oddFooter>Page &amp;P of &amp;N</oddFooter>
  </headerFooter>
  <rowBreaks count="1" manualBreakCount="1">
    <brk id="37" max="51" man="1"/>
  </rowBreaks>
  <colBreaks count="3" manualBreakCount="3">
    <brk id="16" max="36" man="1"/>
    <brk id="30" max="36" man="1"/>
    <brk id="42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PSYCS Comparitive Tariffs</vt:lpstr>
      <vt:lpstr>'PSYCS Comparitive Tariffs'!Print_Area</vt:lpstr>
      <vt:lpstr>'PSYCS Comparitive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2022-02-02T07:36:43Z</cp:lastPrinted>
  <dcterms:created xsi:type="dcterms:W3CDTF">2007-01-02T12:57:15Z</dcterms:created>
  <dcterms:modified xsi:type="dcterms:W3CDTF">2022-02-02T13:10:47Z</dcterms:modified>
</cp:coreProperties>
</file>